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Default Extension="bin" ContentType="application/vnd.openxmlformats-officedocument.spreadsheetml.printerSettings"/>
  <Override PartName="/xl/worksheets/sheet3.xml" ContentType="application/vnd.openxmlformats-officedocument.spreadsheetml.worksheet+xml"/>
  <Override PartName="/xl/drawings/drawing2.xml" ContentType="application/vnd.openxmlformats-officedocument.drawing+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3.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drawings/drawing5.xml" ContentType="application/vnd.openxmlformats-officedocument.drawing+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1" Type="http://schemas.openxmlformats.org/officeDocument/2006/relationships/officeDocument" Target="xl/workbook.xml" /><Relationship Id="rId4" Type="http://schemas.openxmlformats.org/officeDocument/2006/relationships/custom-properties" Target="docProps/custom.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9302"/>
  <workbookPr codeName="ЭтаКнига" defaultThemeVersion="124226"/>
  <mc:AlternateContent xmlns:mc="http://schemas.openxmlformats.org/markup-compatibility/2006">
    <mc:Choice Requires="x15">
      <x15ac:absPath xmlns:x15ac="http://schemas.microsoft.com/office/spreadsheetml/2010/11/ac" url="C:\Users\User\Desktop\"/>
    </mc:Choice>
  </mc:AlternateContent>
  <bookViews>
    <workbookView xWindow="-120" yWindow="-120" windowWidth="29040" windowHeight="15720" tabRatio="718" firstSheet="2" activeTab="8"/>
  </bookViews>
  <sheets>
    <sheet name="mod_01" sheetId="306" state="veryHidden" r:id="rId3"/>
    <sheet name="mod_Load" sheetId="307" state="veryHidden" r:id="rId4"/>
    <sheet name="Инструкция" sheetId="297" r:id="rId5"/>
    <sheet name="Лог обновления" sheetId="293" state="veryHidden" r:id="rId6"/>
    <sheet name="Титульный" sheetId="265" r:id="rId7"/>
    <sheet name="Справочники" sheetId="275" r:id="rId8"/>
    <sheet name="Загрузка данных" sheetId="304" r:id="rId9"/>
    <sheet name="Свод" sheetId="271" r:id="rId10"/>
    <sheet name="CO1" sheetId="272" r:id="rId11"/>
    <sheet name="CO2" sheetId="273" r:id="rId12"/>
    <sheet name="Комментарии" sheetId="301" r:id="rId13"/>
    <sheet name="Проверка" sheetId="295" r:id="rId14"/>
    <sheet name="et_union" sheetId="266" state="veryHidden" r:id="rId15"/>
    <sheet name="TEHSHEET" sheetId="267" state="veryHidden" r:id="rId16"/>
    <sheet name="modProv" sheetId="302" state="veryHidden" r:id="rId17"/>
    <sheet name="modfrmReestr" sheetId="299" state="veryHidden" r:id="rId18"/>
    <sheet name="modfrmMultiAdd" sheetId="303" state="veryHidden" r:id="rId19"/>
    <sheet name="Проверка_back" sheetId="296" state="veryHidden" r:id="rId20"/>
    <sheet name="modfrmMonthYearChoose" sheetId="283" state="veryHidden" r:id="rId21"/>
    <sheet name="AllSheetsInThisWorkbook" sheetId="294" state="veryHidden" r:id="rId22"/>
    <sheet name="modfrmDateChoose" sheetId="298" state="veryHidden" r:id="rId23"/>
    <sheet name="modfrmCheckUpdates" sheetId="247" state="veryHidden" r:id="rId24"/>
    <sheet name="mod_Coms" sheetId="285" state="veryHidden" r:id="rId25"/>
    <sheet name="modUpdTemplMain" sheetId="218" state="veryHidden" r:id="rId26"/>
    <sheet name="REESTR_MO" sheetId="166" state="veryHidden" r:id="rId27"/>
    <sheet name="REESTR_FILTERED" sheetId="154" state="veryHidden" r:id="rId28"/>
    <sheet name="REESTR_ORG" sheetId="190" state="veryHidden" r:id="rId29"/>
    <sheet name="modCommandButton" sheetId="169" state="veryHidden" r:id="rId30"/>
    <sheet name="modInfo" sheetId="181" state="veryHidden" r:id="rId31"/>
    <sheet name="modServiceModule" sheetId="213" state="veryHidden" r:id="rId32"/>
    <sheet name="modInstruction" sheetId="251" state="veryHidden" r:id="rId33"/>
    <sheet name="mod_wb" sheetId="207" state="veryHidden" r:id="rId34"/>
    <sheet name="mod_Tit" sheetId="214" state="veryHidden" r:id="rId35"/>
    <sheet name="mod_00" sheetId="249" state="veryHidden" r:id="rId36"/>
    <sheet name="mod_04" sheetId="281" state="veryHidden" r:id="rId37"/>
    <sheet name="mod_03" sheetId="280" state="veryHidden" r:id="rId38"/>
    <sheet name="mod_02" sheetId="279" state="veryHidden" r:id="rId39"/>
    <sheet name="et_union_v" sheetId="276" state="veryHidden" r:id="rId40"/>
    <sheet name="modfrmDoubleVal" sheetId="284" state="veryHidden" r:id="rId41"/>
    <sheet name="REESTR_ORG_EE" sheetId="308" state="veryHidden" r:id="rId42"/>
  </sheets>
  <definedNames>
    <definedName name="_prd2">Титульный!$K$13</definedName>
    <definedName name="_xlfn.SINGLE" hidden="1">#NAME?</definedName>
    <definedName name="_xlnm._FilterDatabase" localSheetId="11" hidden="1">Проверка!$H$9:$J$9</definedName>
    <definedName name="add_01">et_union!$8:$8</definedName>
    <definedName name="add_03">et_union!$11:$11</definedName>
    <definedName name="add_03_block">et_union!$14:$32</definedName>
    <definedName name="add_04">et_union!$35:$35</definedName>
    <definedName name="add_04_block">et_union!$38:$56</definedName>
    <definedName name="add_coms">et_union!$4:$4</definedName>
    <definedName name="anscount" hidden="1">1</definedName>
    <definedName name="CheckBC_List01">Справочники!$I$8:$K$17</definedName>
    <definedName name="chkGetUpdatesValue">Инструкция!$AA$95</definedName>
    <definedName name="chkNoUpdatesValue">Инструкция!$AA$97</definedName>
    <definedName name="code">Инструкция!$B$2</definedName>
    <definedName name="date">Титульный!$J$19</definedName>
    <definedName name="DocProp_TemplateCode">TEHSHEET!$A$1</definedName>
    <definedName name="DocProp_Version">TEHSHEET!$A$2</definedName>
    <definedName name="dt_03">'CO1'!$J$14:$AU$56</definedName>
    <definedName name="dt_04">'CO2'!$J$14:$AW$22</definedName>
    <definedName name="end_01_1">Справочники!$K$12</definedName>
    <definedName name="end_01_2">Справочники!$K$17</definedName>
    <definedName name="end_02" localSheetId="39">Свод!#REF!</definedName>
    <definedName name="end_02">Свод!#REF!</definedName>
    <definedName name="end_03_1">'CO1'!$AU$56</definedName>
    <definedName name="end_03_2" localSheetId="39">'CO1'!#REF!</definedName>
    <definedName name="end_03_2">'CO1'!#REF!</definedName>
    <definedName name="end_04">'CO2'!$AW$22</definedName>
    <definedName name="end_Coms">Комментарии!$J$9</definedName>
    <definedName name="end_EU">et_union!$A$58</definedName>
    <definedName name="end_EUV">et_union_v!$C$1</definedName>
    <definedName name="FirstLine">Инструкция!$A$6</definedName>
    <definedName name="frm_Months">TEHSHEET!$I$2:$I$13</definedName>
    <definedName name="ht_03">'CO1'!$H$8:$AU$11</definedName>
    <definedName name="ht_04">'CO2'!$H$8:$AW$11</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Инструкция!$70:$75</definedName>
    <definedName name="Instr_7">Инструкция!$76:$92</definedName>
    <definedName name="Instr_8">Инструкция!$93:$107</definedName>
    <definedName name="it_03">'CO1'!$H$14:$I$56</definedName>
    <definedName name="it_04">'CO2'!$H$14:$I$22</definedName>
    <definedName name="LIST_ORG_EE">REESTR_ORG_EE!$A$2:$H$211</definedName>
    <definedName name="Months">TEHSHEET!$D$2:$D$13</definedName>
    <definedName name="Period">TEHSHEET!$F$2:$F$4</definedName>
    <definedName name="pIns_ws_01_1">Справочники!$H$12</definedName>
    <definedName name="pIns_ws_01_2">Справочники!$H$17</definedName>
    <definedName name="pIns_ws_01_3" localSheetId="39">Справочники!#REF!</definedName>
    <definedName name="pIns_ws_01_3">Справочники!#REF!</definedName>
    <definedName name="prd">Титульный!$J$13</definedName>
    <definedName name="prim_03">'CO1'!$I$59:$I$61</definedName>
    <definedName name="prim_04">'CO2'!$I$25:$I$27</definedName>
    <definedName name="pthLoad">'Загрузка данных'!$J$11</definedName>
    <definedName name="Quarter">TEHSHEET!$G$2:$G$5</definedName>
    <definedName name="Quarter2">TEHSHEET!$H$2:$H$6</definedName>
    <definedName name="REGION">TEHSHEET!$B$2:$B$91</definedName>
    <definedName name="region_name">Титульный!$J$11</definedName>
    <definedName name="SAPBEXrevision" hidden="1">1</definedName>
    <definedName name="SAPBEXsysID" hidden="1">"BW2"</definedName>
    <definedName name="SAPBEXwbID" hidden="1">"479GSPMTNK9HM4ZSIVE5K2SH6"</definedName>
    <definedName name="SphereList">TEHSHEET!$L$11</definedName>
    <definedName name="SphereList_ru">TEHSHEET!$M$11</definedName>
    <definedName name="SphereReestr">TEHSHEET!$L$2</definedName>
    <definedName name="start_01">Справочники!$H$10</definedName>
    <definedName name="tit_Ruk_FIO">Титульный!$J$16</definedName>
    <definedName name="UpdStatus">Инструкция!$AA$1</definedName>
    <definedName name="vdet_list_ee">TEHSHEET!$T$2:$T$6</definedName>
    <definedName name="vdet_list_gas">TEHSHEET!$O$2</definedName>
    <definedName name="vdet_list_hot_vs">TEHSHEET!$P$2:$P$3</definedName>
    <definedName name="vdet_list_tbo">TEHSHEET!$R$2:$R$5</definedName>
    <definedName name="vdet_list_vo">TEHSHEET!$N$2:$N$5</definedName>
    <definedName name="vdet_list_vs">TEHSHEET!$S$2:$S$4</definedName>
    <definedName name="vdet_list_warm">TEHSHEET!$Q$2:$Q$8</definedName>
    <definedName name="version">Инструкция!$B$3</definedName>
    <definedName name="XML_MR_MO_OKTMO_LIST_TAG_NAMES">TEHSHEET!$C$4:$C$8</definedName>
    <definedName name="Years">TEHSHEET!$E$2:$E$16</definedName>
    <definedName name="Years2">TEHSHEET!$E$20:$E$29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266" l="1"/>
</calcChain>
</file>

<file path=xl/sharedStrings.xml><?xml version="1.0" encoding="utf-8"?>
<sst xmlns="http://schemas.openxmlformats.org/spreadsheetml/2006/main" count="2321" uniqueCount="797">
  <si>
    <t>МО ОКТМО</t>
  </si>
  <si>
    <t>ОРГАНИЗАЦИЯ</t>
  </si>
  <si>
    <t>КПП</t>
  </si>
  <si>
    <t>ВИД ДЕЯТЕЛЬНОСТИ</t>
  </si>
  <si>
    <t>№</t>
  </si>
  <si>
    <t>ИНН</t>
  </si>
  <si>
    <t>Республика Саха (Якутия)</t>
  </si>
  <si>
    <t>1</t>
  </si>
  <si>
    <t>Январь</t>
  </si>
  <si>
    <t>Февраль</t>
  </si>
  <si>
    <t>Март</t>
  </si>
  <si>
    <t>Апрель</t>
  </si>
  <si>
    <t>Май</t>
  </si>
  <si>
    <t>Июнь</t>
  </si>
  <si>
    <t>Июль</t>
  </si>
  <si>
    <t>Август</t>
  </si>
  <si>
    <t>Сентябрь</t>
  </si>
  <si>
    <t>Октябрь</t>
  </si>
  <si>
    <t>Ноябрь</t>
  </si>
  <si>
    <t>Декабрь</t>
  </si>
  <si>
    <t>Руководитель</t>
  </si>
  <si>
    <t>МР</t>
  </si>
  <si>
    <t>МО</t>
  </si>
  <si>
    <t>МО_ОКТМО</t>
  </si>
  <si>
    <t>ИМЯ ДИАПАЗОНА</t>
  </si>
  <si>
    <t>Комментарии</t>
  </si>
  <si>
    <t/>
  </si>
  <si>
    <t>add_coms</t>
  </si>
  <si>
    <t>Наименование организации</t>
  </si>
  <si>
    <t>Наименование диапазона</t>
  </si>
  <si>
    <t>Наименование листа</t>
  </si>
  <si>
    <t>Субъект РФ</t>
  </si>
  <si>
    <t>• Шаблон предназначен для расчёта НВВ на услуги по передаче электрической энергии (для сетевых организаций)
• Выбор организаций осуществляется по данным реестра организаций ФСТ России</t>
  </si>
  <si>
    <t>Нет доступных обновлений, версия отчёта актуальна</t>
  </si>
  <si>
    <t>В зависимости от выбора формируется состав и структура листов</t>
  </si>
  <si>
    <t>Фамилия, имя, отчество</t>
  </si>
  <si>
    <t>(код) номер телефона</t>
  </si>
  <si>
    <t>end_EU</t>
  </si>
  <si>
    <t>REGION</t>
  </si>
  <si>
    <t>Months</t>
  </si>
  <si>
    <t>Years</t>
  </si>
  <si>
    <t>Period</t>
  </si>
  <si>
    <t>Quarter</t>
  </si>
  <si>
    <t>Quarter2</t>
  </si>
  <si>
    <t>frm_Months</t>
  </si>
  <si>
    <t>Счетчики</t>
  </si>
  <si>
    <t>SphereList</t>
  </si>
  <si>
    <t>SphereList_ru</t>
  </si>
  <si>
    <t>vdet_list_vo</t>
  </si>
  <si>
    <t>vdet_list_gas</t>
  </si>
  <si>
    <t>vdet_list_hot_vs</t>
  </si>
  <si>
    <t>vdet_list_warm</t>
  </si>
  <si>
    <t>vdet_list_tbo</t>
  </si>
  <si>
    <t>vdet_list_vs</t>
  </si>
  <si>
    <t>vdet_list_ee</t>
  </si>
  <si>
    <t>Алтайский край</t>
  </si>
  <si>
    <t>1 год</t>
  </si>
  <si>
    <t>I квартал</t>
  </si>
  <si>
    <t>ORG_REESTR?</t>
  </si>
  <si>
    <t xml:space="preserve"> - текущий реестр</t>
  </si>
  <si>
    <t>Оказание услуг в сфере водоотведения и очистки сточных вод</t>
  </si>
  <si>
    <t>Газоснабжение</t>
  </si>
  <si>
    <t>Оказание услуг в сфере горячего водоснабжения</t>
  </si>
  <si>
    <t>Передача+Сбыт</t>
  </si>
  <si>
    <t>Захоронение твердых бытовых отходов</t>
  </si>
  <si>
    <t>Оказание услуг в сфере водоснабжения</t>
  </si>
  <si>
    <t>Региональная генерация</t>
  </si>
  <si>
    <t>a</t>
  </si>
  <si>
    <t>Амурская область</t>
  </si>
  <si>
    <t>XML_MR_MO_OKTMO_LIST_TAG_NAMES</t>
  </si>
  <si>
    <t>2 года</t>
  </si>
  <si>
    <t>полугодие</t>
  </si>
  <si>
    <t>II квартал</t>
  </si>
  <si>
    <t>Оказание услуг в сфере водоснабжения, водоотведения и очистки сточных вод</t>
  </si>
  <si>
    <t>Поставка горячей воды</t>
  </si>
  <si>
    <t>Передача</t>
  </si>
  <si>
    <t>Утилизация твердых бытовых отходов</t>
  </si>
  <si>
    <t>Оказание услуг в сфере водоснабжения и очистки сточных вод</t>
  </si>
  <si>
    <t>Сбытовая компания</t>
  </si>
  <si>
    <t>Архангельская область</t>
  </si>
  <si>
    <t>NSRF</t>
  </si>
  <si>
    <t>3 года</t>
  </si>
  <si>
    <t>9 месяцев</t>
  </si>
  <si>
    <t>III квартал</t>
  </si>
  <si>
    <t>Оказание услуг в сфере очистки сточных вод</t>
  </si>
  <si>
    <t>производство комбинированная выработка</t>
  </si>
  <si>
    <t>Утилизация (захоронение) твердых бытовых отходов</t>
  </si>
  <si>
    <t>Транспортировка воды</t>
  </si>
  <si>
    <t>ЭСО</t>
  </si>
  <si>
    <t>Астраханская область</t>
  </si>
  <si>
    <t>MR_NAME</t>
  </si>
  <si>
    <t>год</t>
  </si>
  <si>
    <t>IV квартал</t>
  </si>
  <si>
    <t>VO</t>
  </si>
  <si>
    <t>Водоотведение</t>
  </si>
  <si>
    <t>Оказание услуг по перекачке</t>
  </si>
  <si>
    <t>производство (некомбинированная выработка)+передача+сбыт</t>
  </si>
  <si>
    <t>Утилизация (захоронение) твердых бытовых отходов и иные виды деятельности</t>
  </si>
  <si>
    <t>Станция - поставщик ЭЭ</t>
  </si>
  <si>
    <t>Белгородская область</t>
  </si>
  <si>
    <t>OKTMO_MR_NAME</t>
  </si>
  <si>
    <t>GAS</t>
  </si>
  <si>
    <t>производство (некомбинированная выработка)+передача</t>
  </si>
  <si>
    <t>Сетевая компания</t>
  </si>
  <si>
    <t>Брянская область</t>
  </si>
  <si>
    <t>MO_NAME</t>
  </si>
  <si>
    <t>HOT_VS</t>
  </si>
  <si>
    <t>Горячее водоснабжение</t>
  </si>
  <si>
    <t>производство (некомбинированная выработка)+сбыт</t>
  </si>
  <si>
    <t>Владимирская область</t>
  </si>
  <si>
    <t>OKTMO_NAME</t>
  </si>
  <si>
    <t>WARM</t>
  </si>
  <si>
    <t>Теплоснабжение</t>
  </si>
  <si>
    <t>производство (некомбинированная выработка)</t>
  </si>
  <si>
    <t>Волгоградская область</t>
  </si>
  <si>
    <t>TBO</t>
  </si>
  <si>
    <t>Вологодская область</t>
  </si>
  <si>
    <t>VS</t>
  </si>
  <si>
    <t>Холодное водоснабжение</t>
  </si>
  <si>
    <t>Воронежская область</t>
  </si>
  <si>
    <t>EE</t>
  </si>
  <si>
    <t>Электроэнергетика</t>
  </si>
  <si>
    <t>г.Байконур</t>
  </si>
  <si>
    <t>г. Москва</t>
  </si>
  <si>
    <t>SOCIAL</t>
  </si>
  <si>
    <t>Социальные услуги</t>
  </si>
  <si>
    <t>г.Санкт-Петербург</t>
  </si>
  <si>
    <t>Год</t>
  </si>
  <si>
    <t>EDUC_FOOD</t>
  </si>
  <si>
    <t>Предприятия общественного питания при учреждениях образования</t>
  </si>
  <si>
    <t>Еврейская автономная область</t>
  </si>
  <si>
    <t>Забайкальский край</t>
  </si>
  <si>
    <t>STAT</t>
  </si>
  <si>
    <t>Ивановская область</t>
  </si>
  <si>
    <t>Иркутская область</t>
  </si>
  <si>
    <t>AUTO</t>
  </si>
  <si>
    <t>Наземный автотранспорт</t>
  </si>
  <si>
    <t>Кабардино-Балкарская республика</t>
  </si>
  <si>
    <t>Years2</t>
  </si>
  <si>
    <t>Years3</t>
  </si>
  <si>
    <t>WATER</t>
  </si>
  <si>
    <t>Речной транспорт</t>
  </si>
  <si>
    <t>Калининградская область</t>
  </si>
  <si>
    <t xml:space="preserve">RIVERPORT </t>
  </si>
  <si>
    <t>Речной порт</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</si>
  <si>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</si>
  <si>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</si>
  <si>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</si>
  <si>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</si>
  <si>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</si>
  <si>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</si>
  <si>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</si>
  <si>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</si>
  <si>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</si>
  <si>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</si>
  <si>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</si>
  <si>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</si>
  <si>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</si>
  <si>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</si>
  <si>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</si>
  <si>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</si>
  <si>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</si>
  <si>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</si>
  <si>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</si>
  <si>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</si>
  <si>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</si>
  <si>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</si>
  <si>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</si>
  <si>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</si>
  <si>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</si>
  <si>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</si>
  <si>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</si>
  <si>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</si>
  <si>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</si>
  <si>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</si>
  <si>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</si>
  <si>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</si>
  <si>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</si>
  <si>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</si>
  <si>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</si>
  <si>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</si>
  <si>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</si>
  <si>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Северная Осетия-Алания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</si>
  <si>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</si>
  <si>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</si>
  <si>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</si>
  <si>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</si>
  <si>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</si>
  <si>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</si>
  <si>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</si>
  <si>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</si>
  <si>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</si>
  <si>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</si>
  <si>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</si>
  <si>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</si>
  <si>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</si>
  <si>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</si>
  <si>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</si>
  <si>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</si>
  <si>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</si>
  <si>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</si>
  <si>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</si>
  <si>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t>
  </si>
  <si>
    <t>Челябинская область</t>
  </si>
  <si>
    <t>Чеченская республика</t>
  </si>
  <si>
    <t>Чувашская республика</t>
  </si>
  <si>
    <t>Чукотский автономный округ</t>
  </si>
  <si>
    <t>Ямало-Ненецкий автономный округ</t>
  </si>
  <si>
    <t>Ярославская область</t>
  </si>
  <si>
    <t>Период</t>
  </si>
  <si>
    <t>Справочник сетевых организаций</t>
  </si>
  <si>
    <t>За счет иных источников</t>
  </si>
  <si>
    <t>1.4</t>
  </si>
  <si>
    <t>1.3</t>
  </si>
  <si>
    <t>х</t>
  </si>
  <si>
    <t>Привлеченный капитал</t>
  </si>
  <si>
    <t>Собственный капитал</t>
  </si>
  <si>
    <t>1.2</t>
  </si>
  <si>
    <t>1.1.4</t>
  </si>
  <si>
    <t>1.1.3</t>
  </si>
  <si>
    <t>1.1.2</t>
  </si>
  <si>
    <t>Амортизация</t>
  </si>
  <si>
    <t>1.1.1</t>
  </si>
  <si>
    <t>1.1</t>
  </si>
  <si>
    <t>Итого по субъекту РФ</t>
  </si>
  <si>
    <t>План</t>
  </si>
  <si>
    <t>Добавить</t>
  </si>
  <si>
    <t>Период (год долгосрочного периода регулирования)</t>
  </si>
  <si>
    <t>За счет платы за технологическое присоединение</t>
  </si>
  <si>
    <t>Итого</t>
  </si>
  <si>
    <t>План по вводу на период регулирования</t>
  </si>
  <si>
    <t>Вводимая мощность, протяженность сетей</t>
  </si>
  <si>
    <t>Примечание</t>
  </si>
  <si>
    <t>№ п/п</t>
  </si>
  <si>
    <t>квартал</t>
  </si>
  <si>
    <t>1.0</t>
  </si>
  <si>
    <t>2.0</t>
  </si>
  <si>
    <t>В. Регулирующихся методом доходности инвестированного капитала (RAB)</t>
  </si>
  <si>
    <t>add_01</t>
  </si>
  <si>
    <t>Справочники</t>
  </si>
  <si>
    <t>end_EUV</t>
  </si>
  <si>
    <t>add_03</t>
  </si>
  <si>
    <t>CO1</t>
  </si>
  <si>
    <t>add_03_block</t>
  </si>
  <si>
    <t>add_04</t>
  </si>
  <si>
    <t>CO2</t>
  </si>
  <si>
    <t>add_04_block</t>
  </si>
  <si>
    <t>1.1.0</t>
  </si>
  <si>
    <t>1.2.0</t>
  </si>
  <si>
    <t>1.3.0</t>
  </si>
  <si>
    <t>1.4.0</t>
  </si>
  <si>
    <t>Скрыть примечания</t>
  </si>
  <si>
    <t>Дата составления отчета</t>
  </si>
  <si>
    <t>Расчетные листы</t>
  </si>
  <si>
    <t>Скрытые листы</t>
  </si>
  <si>
    <t>Титульный</t>
  </si>
  <si>
    <t>et_union</t>
  </si>
  <si>
    <t>TEHSHEET</t>
  </si>
  <si>
    <t>AllSheetsInThisWorkbook</t>
  </si>
  <si>
    <t>modfrmCheckUpdates</t>
  </si>
  <si>
    <t>modUpdTemplMain</t>
  </si>
  <si>
    <t>REESTR_MO</t>
  </si>
  <si>
    <t>REESTR_FILTERED</t>
  </si>
  <si>
    <t>REESTR_ORG</t>
  </si>
  <si>
    <t>modCommandButton</t>
  </si>
  <si>
    <t>modProv</t>
  </si>
  <si>
    <t>modInfo</t>
  </si>
  <si>
    <t>modServiceModule</t>
  </si>
  <si>
    <t>modInstruction</t>
  </si>
  <si>
    <t>mod_wb</t>
  </si>
  <si>
    <t>mod_Tit</t>
  </si>
  <si>
    <t>mod_Coms</t>
  </si>
  <si>
    <t>mod_00</t>
  </si>
  <si>
    <t>Инструкция</t>
  </si>
  <si>
    <t>Лог обновления</t>
  </si>
  <si>
    <t>Дата/Время</t>
  </si>
  <si>
    <t>Сообщение</t>
  </si>
  <si>
    <t>Статус</t>
  </si>
  <si>
    <t>modfrmMonthYearChoose</t>
  </si>
  <si>
    <t>mod_04</t>
  </si>
  <si>
    <t>mod_03</t>
  </si>
  <si>
    <t>mod_02</t>
  </si>
  <si>
    <t>mod_01</t>
  </si>
  <si>
    <t>Свод</t>
  </si>
  <si>
    <t>et_union_v</t>
  </si>
  <si>
    <t>modfrmDoubleVal</t>
  </si>
  <si>
    <t>Результат проверки:</t>
  </si>
  <si>
    <t>Ссылка</t>
  </si>
  <si>
    <t>Причина</t>
  </si>
  <si>
    <t xml:space="preserve"> (требуется обновление)</t>
  </si>
  <si>
    <t>• На рабочем месте должен быть установлен MS Office 2003 SP3, 2007 SP3, 2010, 2013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2003: Сервис | Макрос | Безопасность | выбрать пункт «Низкая безопасность» | OK)
(В меню MS Excel 2007/2010/2013: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</si>
  <si>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A</t>
  </si>
  <si>
    <t xml:space="preserve"> - предназначенные для заполнения</t>
  </si>
  <si>
    <t xml:space="preserve"> - с формулами и константами</t>
  </si>
  <si>
    <t xml:space="preserve"> - обязательные для заполнения</t>
  </si>
  <si>
    <t xml:space="preserve"> - только по двойному клику</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</si>
  <si>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 Информация о региональных органах регулирования доступна по ссылке:</t>
  </si>
  <si>
    <t>http://www.fstrf.ru/regions/region/showlist</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</si>
  <si>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</si>
  <si>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Web-сайт:</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</si>
  <si>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</si>
  <si>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проверять доступные обновления (рекомендуется)</t>
  </si>
  <si>
    <t>y</t>
  </si>
  <si>
    <t>никогда не проверять наличие обновлений (не рекомендуется)</t>
  </si>
  <si>
    <t>Проверка</t>
  </si>
  <si>
    <t>Проверка_back</t>
  </si>
  <si>
    <t>modfrmDateChoose</t>
  </si>
  <si>
    <t>ФИО:</t>
  </si>
  <si>
    <t>http://eias.ru/?page=show_distrs</t>
  </si>
  <si>
    <t>Дистрибутивы:</t>
  </si>
  <si>
    <t>http://support.eias.ru/index.php?a=add&amp;catid=5</t>
  </si>
  <si>
    <t>Добавить комментарий</t>
  </si>
  <si>
    <t>О</t>
  </si>
  <si>
    <t>г.Севастополь</t>
  </si>
  <si>
    <t>Республика Крым</t>
  </si>
  <si>
    <t>E-mail:</t>
  </si>
  <si>
    <t>modfrmReestr</t>
  </si>
  <si>
    <t>modfrmMultiAdd</t>
  </si>
  <si>
    <t>Ед. изм.
(МВА, км)</t>
  </si>
  <si>
    <t xml:space="preserve"> - выбор необходимого значения из формы при выделении ячейки</t>
  </si>
  <si>
    <t>Папка с шаблонами</t>
  </si>
  <si>
    <t>Файл</t>
  </si>
  <si>
    <t>Результат загрузки</t>
  </si>
  <si>
    <t>Мониторинг инвестиционных программ субъектов Российской Федерации по сетевым организациям</t>
  </si>
  <si>
    <t>Пальянов Максим Николаевич</t>
  </si>
  <si>
    <t>palyanovmn@fas.gov.ru</t>
  </si>
  <si>
    <t>Шаблоны за 1, 2, 3, 4 кварталы представляются в ФАС России нарастающим итогом, не позднее 45 дней по истечении очередного квартала. Шаблон за год представляется по результатам исполнения инвестиционных программ за предыдущий календарный год, не позднее 15 апреля года, следующего за отчетным. Шаблоны заполняются в отношении всех территориальных сетевых организаций, вне зависимости от того, кем утверждены инвестиционные программы: Министерством энергетики Российской Федерации или уполномоченным органом исполнительной власти субъекта Российской Федерации</t>
  </si>
  <si>
    <t>Показатели</t>
  </si>
  <si>
    <t>Сроки реализации проекта</t>
  </si>
  <si>
    <t>Физические параметры проекта</t>
  </si>
  <si>
    <t>Стоимость реализации мероприятия, всего (в течение всех периодов реализации проекта), тыс руб без НДС</t>
  </si>
  <si>
    <t>Источники финансирования в отчетном году, тыс руб без НДС</t>
  </si>
  <si>
    <t>Год начала проекта</t>
  </si>
  <si>
    <t>Год окончания проекта</t>
  </si>
  <si>
    <t>Итого в отчетном году</t>
  </si>
  <si>
    <t>ИТОГО</t>
  </si>
  <si>
    <t>За счет регулируемых тарифов на передачу электрической энергии</t>
  </si>
  <si>
    <t>Возврат НДС</t>
  </si>
  <si>
    <t>Дополнительная эмиссия акций</t>
  </si>
  <si>
    <t>Заемные средства</t>
  </si>
  <si>
    <t xml:space="preserve">Бюджетные средства </t>
  </si>
  <si>
    <t>ВСЕГО</t>
  </si>
  <si>
    <t>Прибыль на капитальные вложения</t>
  </si>
  <si>
    <t>Расчетная предпринимательская прибыль</t>
  </si>
  <si>
    <t>Лизинговые платежи</t>
  </si>
  <si>
    <t>Выпадающие доходы от льготного технологического присоединения</t>
  </si>
  <si>
    <t>Факт (нарастающим итогом)</t>
  </si>
  <si>
    <t>План 1
(учтено в НВВ)*</t>
  </si>
  <si>
    <t>План 2
(утверждено до начала текущего года)**</t>
  </si>
  <si>
    <t>План 3
(скорректировано в течении текущего года)***</t>
  </si>
  <si>
    <t>Факт (финансирование)</t>
  </si>
  <si>
    <t>Всего</t>
  </si>
  <si>
    <t>Технологическое присоединение</t>
  </si>
  <si>
    <t>Реконструкция, модернизация, техническое перевооружение</t>
  </si>
  <si>
    <t>Инвестиционные проекты, реализация которых обуславливается схемами и программами перспективного развития электроэнергетики</t>
  </si>
  <si>
    <t>Прочее новое строительство объектов электросетевого хозяйства</t>
  </si>
  <si>
    <t>1.5</t>
  </si>
  <si>
    <t>Покупка земельных участков для целей реализации инвестиционных проектов</t>
  </si>
  <si>
    <t>1.6</t>
  </si>
  <si>
    <t>Прочие инвестиционные проекты</t>
  </si>
  <si>
    <t>Источники финансирования в отчётном году, тыс руб без НДС</t>
  </si>
  <si>
    <t>Итого в отчётном году</t>
  </si>
  <si>
    <t>** Плановые значения указываются на основании источников, учтенных при утверждении/корректировки инвестиционной программы до начала текущего года</t>
  </si>
  <si>
    <t>*** Плановые значения указываются на основании источников, учтенных при корректировки инвестиционной программы в течении текущего года</t>
  </si>
  <si>
    <t>* Плановые значения указываются на основании источников, учтенных в НВВ при установлении регулируемых цен (тарифов) на соответсвующий период регулирования</t>
  </si>
  <si>
    <t>Справочно</t>
  </si>
  <si>
    <t>Структура источников финансирования RAB</t>
  </si>
  <si>
    <t>Бухгалтерская отчётность</t>
  </si>
  <si>
    <t>Возврат и доход на капитал на инвестиции</t>
  </si>
  <si>
    <t>Начисленная амортизация по бухгалтерскому учету</t>
  </si>
  <si>
    <t>Начисленная прибыль (убыток)</t>
  </si>
  <si>
    <t>Полученные долгосрочные кредиты и займы</t>
  </si>
  <si>
    <t>Наименование показателя</t>
  </si>
  <si>
    <t>План, тыс. руб. без НДС</t>
  </si>
  <si>
    <t>Факт, тыс. руб. без НДС</t>
  </si>
  <si>
    <t>Утверждено по методу индексации тарифов, методу долгосрочной индексации или методу экономически обоснованных расходов</t>
  </si>
  <si>
    <t>Утверждено по методу RAB</t>
  </si>
  <si>
    <t>Итого за счет регулируемых тарифов на передачу электрической энергии</t>
  </si>
  <si>
    <t>1.1.5</t>
  </si>
  <si>
    <t>1.1.6</t>
  </si>
  <si>
    <t>Возврат и доход на капитал</t>
  </si>
  <si>
    <t>За счет платы за технологическое присоединение к электрическим сетям</t>
  </si>
  <si>
    <t>1.7</t>
  </si>
  <si>
    <t>А. Регулирующихся методом индексации, методом долгосрочной индексации или методом экономически обоснованных расходов</t>
  </si>
  <si>
    <t>Загрузка данных из шаблонов NET.INV.2023</t>
  </si>
  <si>
    <t>NET.INV.2023</t>
  </si>
  <si>
    <t>mod_Load</t>
  </si>
  <si>
    <t>Загрузка данных</t>
  </si>
  <si>
    <t>REESTR_ORG_EE</t>
  </si>
  <si>
    <t>775050001</t>
  </si>
  <si>
    <t>АО "Газпром энергосбыт"</t>
  </si>
  <si>
    <t>7705750968</t>
  </si>
  <si>
    <t>772901001</t>
  </si>
  <si>
    <t>АО "Мосэнергосбыт"</t>
  </si>
  <si>
    <t>7736520080</t>
  </si>
  <si>
    <t>997650001</t>
  </si>
  <si>
    <t>773601001</t>
  </si>
  <si>
    <t>770401001</t>
  </si>
  <si>
    <t>ООО "Русэнергосбыт"</t>
  </si>
  <si>
    <t>7706284124</t>
  </si>
  <si>
    <t>7708503727</t>
  </si>
  <si>
    <t>ПАО "ФСК - Россети"</t>
  </si>
  <si>
    <t>4716016979</t>
  </si>
  <si>
    <t>997450001</t>
  </si>
  <si>
    <t>7704726225</t>
  </si>
  <si>
    <t>ОАО "РЖД" (Октябрьская дирекция по энергообеспечению – СП "Трансэнерго" - филиала ОАО "РЖД")</t>
  </si>
  <si>
    <t>783845004</t>
  </si>
  <si>
    <t>ООО "Транснефтьэнерго"</t>
  </si>
  <si>
    <t>7703552167</t>
  </si>
  <si>
    <t>772301001</t>
  </si>
  <si>
    <t>ООО "МТС ЭНЕРГО"</t>
  </si>
  <si>
    <t>9709006506</t>
  </si>
  <si>
    <t>772601001</t>
  </si>
  <si>
    <t>ОКТМО</t>
  </si>
  <si>
    <t>С. Регулирующихся методом индексации на основе долгосрочных параметров</t>
  </si>
  <si>
    <t>r_1_1</t>
  </si>
  <si>
    <t>r_1_2</t>
  </si>
  <si>
    <t>r_1_3</t>
  </si>
  <si>
    <t>r_1_4</t>
  </si>
  <si>
    <t>r_1_5</t>
  </si>
  <si>
    <t>r_1_6</t>
  </si>
  <si>
    <t>Донецкая Народная Республика</t>
  </si>
  <si>
    <t>Запорожская область</t>
  </si>
  <si>
    <t>Луганская Народная Республика</t>
  </si>
  <si>
    <t>Херсонская область</t>
  </si>
  <si>
    <t>1.5.0</t>
  </si>
  <si>
    <t>1.6.0</t>
  </si>
  <si>
    <t>5/23/2023  10:02:56 AM</t>
  </si>
  <si>
    <t>Проверка доступных обновлений...</t>
  </si>
  <si>
    <t>Информация</t>
  </si>
  <si>
    <t>5/23/2023  10:03:07 AM</t>
  </si>
  <si>
    <t>Доступно обновление до версии 1.0.4</t>
  </si>
  <si>
    <t>Описание изменений: Версия 1.0.4
- корректировка итоговых формул на листе "СО2"
Версия 1.0.3
- корректировка формул на листе "Свод"
Версия 1.0.2
- корректировка формул на листе "СО2"
Версия 1.0.1
- корректировка формул на листе "СО1"</t>
  </si>
  <si>
    <t>Размер файла обновления: 326144 байт</t>
  </si>
  <si>
    <t>5/23/2023  10:03:10 AM</t>
  </si>
  <si>
    <t>Подготовка к обновлению...</t>
  </si>
  <si>
    <t>5/23/2023  10:03:16 AM</t>
  </si>
  <si>
    <t>Сохранение файла резервной копии: C:\_myWork\FBU\jira\NET.INV.2023\update\1.0.4\123.BKP.xlsb</t>
  </si>
  <si>
    <t>5/23/2023  10:03:17 AM</t>
  </si>
  <si>
    <t>Резервная копия создана: C:\_myWork\FBU\jira\NET.INV.2023\update\1.0.4\123.BKP.xlsb</t>
  </si>
  <si>
    <t>5/23/2023  10:03:18 AM</t>
  </si>
  <si>
    <t>Создание книги для установки обновлений...</t>
  </si>
  <si>
    <t>5/23/2023  10:03:24 AM</t>
  </si>
  <si>
    <t>Файл обновления загружен: C:\_myWork\FBU\jira\NET.INV.2023\update\1.0.4\UPDATE.NET.INV.2023.TO.1.0.4.17.xls</t>
  </si>
  <si>
    <t>5/23/2023  10:03:27 AM</t>
  </si>
  <si>
    <t>Обновление завершилось удачно! Шаблон NET.INV.2023(v1.0.3).xlsb сохранен под именем 'NET.INV.2023(v1.0.4).xlsb'</t>
  </si>
  <si>
    <t>1.0.4</t>
  </si>
  <si>
    <t>5/13/2025  5:25:33 PM</t>
  </si>
  <si>
    <t>5/13/2025  5:25:35 PM</t>
  </si>
  <si>
    <t>Нет доступных обновлений для отчёта с кодом NET.INV.2023!</t>
  </si>
  <si>
    <t>Багратионовский</t>
  </si>
  <si>
    <t>27503000</t>
  </si>
  <si>
    <t>АО "Янтарьэнергосбыт"</t>
  </si>
  <si>
    <t>3908600865</t>
  </si>
  <si>
    <t>390601001</t>
  </si>
  <si>
    <t>Багратионовский муниципальный район</t>
  </si>
  <si>
    <t>Гвардейское сельское поселение</t>
  </si>
  <si>
    <t>27603402</t>
  </si>
  <si>
    <t>ООО "Электросеть"</t>
  </si>
  <si>
    <t>3906208268</t>
  </si>
  <si>
    <t>391701001</t>
  </si>
  <si>
    <t>Долгоруковское сельское поселение</t>
  </si>
  <si>
    <t>27603404</t>
  </si>
  <si>
    <t>Нивенское сельское поселение</t>
  </si>
  <si>
    <t>27603406</t>
  </si>
  <si>
    <t>МУП ЖКХ п.Нивенское</t>
  </si>
  <si>
    <t>3915001622</t>
  </si>
  <si>
    <t>391501001</t>
  </si>
  <si>
    <t>Пограничное сельское поселение</t>
  </si>
  <si>
    <t>27603408</t>
  </si>
  <si>
    <t>Балтийский муниципальный район</t>
  </si>
  <si>
    <t>Балтийское городское поселение</t>
  </si>
  <si>
    <t>27605101</t>
  </si>
  <si>
    <t>ОАО "476 Электрическая сеть"</t>
  </si>
  <si>
    <t>3901500565</t>
  </si>
  <si>
    <t>390101001</t>
  </si>
  <si>
    <t>Приморское городское поселение</t>
  </si>
  <si>
    <t>27605102</t>
  </si>
  <si>
    <t>Сельское поселение Дивное</t>
  </si>
  <si>
    <t>27605402</t>
  </si>
  <si>
    <t>Гвардейский</t>
  </si>
  <si>
    <t>27506000</t>
  </si>
  <si>
    <t>Городской округ Багратионовский</t>
  </si>
  <si>
    <t>27703000</t>
  </si>
  <si>
    <t>Городской округ Балтийский</t>
  </si>
  <si>
    <t>27705000</t>
  </si>
  <si>
    <t>Филиал "Калининградский"  АО "Оборонэнерго"</t>
  </si>
  <si>
    <t>390143001</t>
  </si>
  <si>
    <t>филиал "Северо-Западный" АО "Оборонэнергосбыт"</t>
  </si>
  <si>
    <t>7704731218</t>
  </si>
  <si>
    <t>781143001</t>
  </si>
  <si>
    <t>Городской округ Гвардейский</t>
  </si>
  <si>
    <t>27706000</t>
  </si>
  <si>
    <t>ООО "БалтИнКом"</t>
  </si>
  <si>
    <t>3907038964</t>
  </si>
  <si>
    <t>390701001</t>
  </si>
  <si>
    <t>Городской округ Гурьевский</t>
  </si>
  <si>
    <t>27707000</t>
  </si>
  <si>
    <t>ИП Евграфов Игорь Сергеевич</t>
  </si>
  <si>
    <t>391703207334</t>
  </si>
  <si>
    <t>отсутствует</t>
  </si>
  <si>
    <t>МУП "Спутник"</t>
  </si>
  <si>
    <t>3917504276</t>
  </si>
  <si>
    <t>ОАО "Агростроймеханизация"</t>
  </si>
  <si>
    <t>3917000536</t>
  </si>
  <si>
    <t>ООО "АГРОИМПУЛЬС"</t>
  </si>
  <si>
    <t>3917507478</t>
  </si>
  <si>
    <t>ООО "БСИ"</t>
  </si>
  <si>
    <t>3917521810</t>
  </si>
  <si>
    <t>ООО "Вальдау"</t>
  </si>
  <si>
    <t>3917000092</t>
  </si>
  <si>
    <t>ООО "МАКРО-МАКС"</t>
  </si>
  <si>
    <t>3917022674</t>
  </si>
  <si>
    <t>ООО "Спецгазавтоматика"</t>
  </si>
  <si>
    <t>3906136790</t>
  </si>
  <si>
    <t>Городской округ Гусевский</t>
  </si>
  <si>
    <t>27709000</t>
  </si>
  <si>
    <t>АО "Калининградская генерирующая компания"</t>
  </si>
  <si>
    <t>3905601701</t>
  </si>
  <si>
    <t>АО "Калининградская генерирующая компания" (Гусевский филиал АО "Калининградская генерирующая компания" (Гусевская ТЭЦ))</t>
  </si>
  <si>
    <t>390202001</t>
  </si>
  <si>
    <t>Городской округ Зеленоградский</t>
  </si>
  <si>
    <t>27710000</t>
  </si>
  <si>
    <t>Городской округ Краснознаменский</t>
  </si>
  <si>
    <t>27713000</t>
  </si>
  <si>
    <t>Городской округ Ладушкинский</t>
  </si>
  <si>
    <t>27711000</t>
  </si>
  <si>
    <t>Городской округ Мамоновский</t>
  </si>
  <si>
    <t>27712000</t>
  </si>
  <si>
    <t>Городской округ Неманский</t>
  </si>
  <si>
    <t>27714000</t>
  </si>
  <si>
    <t>Городской округ Нестеровский</t>
  </si>
  <si>
    <t>27715000</t>
  </si>
  <si>
    <t>Городской округ Озерский</t>
  </si>
  <si>
    <t>27716000</t>
  </si>
  <si>
    <t>Городской округ Пионерский</t>
  </si>
  <si>
    <t>27717000</t>
  </si>
  <si>
    <t>УМП "ГОРЭНЕРГО"</t>
  </si>
  <si>
    <t>3910003062</t>
  </si>
  <si>
    <t>391001001</t>
  </si>
  <si>
    <t>Городской округ Полесский</t>
  </si>
  <si>
    <t>27718000</t>
  </si>
  <si>
    <t>Городской округ Правдинский</t>
  </si>
  <si>
    <t>27719000</t>
  </si>
  <si>
    <t>Городской округ Светловский</t>
  </si>
  <si>
    <t>27725000</t>
  </si>
  <si>
    <t>АО "Агропродукт"</t>
  </si>
  <si>
    <t>3913501820</t>
  </si>
  <si>
    <t>391301001</t>
  </si>
  <si>
    <t>ОАО "Балтийский комбинат"</t>
  </si>
  <si>
    <t>3913000729</t>
  </si>
  <si>
    <t>Общество с ограниченной ответственностью «ЛУКОЙЛ-ЭНЕРГОСЕТИ»</t>
  </si>
  <si>
    <t>5260230051</t>
  </si>
  <si>
    <t>Городской округ Светлогорский</t>
  </si>
  <si>
    <t>27734000</t>
  </si>
  <si>
    <t>Городской округ Славский</t>
  </si>
  <si>
    <t>27727000</t>
  </si>
  <si>
    <t>Городской округ Советский</t>
  </si>
  <si>
    <t>27730000</t>
  </si>
  <si>
    <t>МП "Советсктеплосети"</t>
  </si>
  <si>
    <t>3911001036</t>
  </si>
  <si>
    <t>391101001</t>
  </si>
  <si>
    <t>ООО "Атлас-Маркет"</t>
  </si>
  <si>
    <t>3905059133</t>
  </si>
  <si>
    <t>392550001</t>
  </si>
  <si>
    <t>Городской округ Черняховский</t>
  </si>
  <si>
    <t>27739000</t>
  </si>
  <si>
    <t>Городской округ Янтарный</t>
  </si>
  <si>
    <t>27740000</t>
  </si>
  <si>
    <t>АО "Калининградский янтарный комбинат"</t>
  </si>
  <si>
    <t>3912013210</t>
  </si>
  <si>
    <t>391201001</t>
  </si>
  <si>
    <t>ООО "РТ-Энерго"</t>
  </si>
  <si>
    <t>7729663922</t>
  </si>
  <si>
    <t>770501001</t>
  </si>
  <si>
    <t>Городской округ город Калининград</t>
  </si>
  <si>
    <t>27701000</t>
  </si>
  <si>
    <t>АО "ВЛ КАЛИНИНГРАД"</t>
  </si>
  <si>
    <t>7730647481</t>
  </si>
  <si>
    <t>773001001</t>
  </si>
  <si>
    <t>АО "Западная энергетическая компания"</t>
  </si>
  <si>
    <t>3906970638</t>
  </si>
  <si>
    <t>АО "Калининградская генерирующая компания (Калининградский филиал "ТЭЦ-1")"</t>
  </si>
  <si>
    <t>390643001</t>
  </si>
  <si>
    <t>АО "Кварц"</t>
  </si>
  <si>
    <t>3903010326</t>
  </si>
  <si>
    <t>390401001</t>
  </si>
  <si>
    <t>АО "МАКРО-МАКС ПЛЮС"</t>
  </si>
  <si>
    <t>3906971751</t>
  </si>
  <si>
    <t>АО "МОСЭНЕРГОСБЫТ"</t>
  </si>
  <si>
    <t>АО "Мобильные ГТЭС"</t>
  </si>
  <si>
    <t>7706627050</t>
  </si>
  <si>
    <t>770601001</t>
  </si>
  <si>
    <t>АО "Оборонэнергосбыт"</t>
  </si>
  <si>
    <t>773043001</t>
  </si>
  <si>
    <t>АО "Прибалтийский Судостроительный Завод " Янтарь""</t>
  </si>
  <si>
    <t>3900000111</t>
  </si>
  <si>
    <t>392501001</t>
  </si>
  <si>
    <t>АО "Россети Янтарь"</t>
  </si>
  <si>
    <t>3903007130</t>
  </si>
  <si>
    <t>ЗАО "Западная энергосбытовая компания"</t>
  </si>
  <si>
    <t>3908601379</t>
  </si>
  <si>
    <t>390801001</t>
  </si>
  <si>
    <t>ЗАО "Калининградрыба"</t>
  </si>
  <si>
    <t>3903005012</t>
  </si>
  <si>
    <t>390501001</t>
  </si>
  <si>
    <t>ЗАО "РК Кэмонт-Балтия"</t>
  </si>
  <si>
    <t>3905602511</t>
  </si>
  <si>
    <t>ЗАО "Стройкомплект"</t>
  </si>
  <si>
    <t>3906009262</t>
  </si>
  <si>
    <t>МКП "Калининград - ГорТранс"</t>
  </si>
  <si>
    <t>3903006520</t>
  </si>
  <si>
    <t>МП "ТЭЦ-8"</t>
  </si>
  <si>
    <t>3906073941</t>
  </si>
  <si>
    <t>НАО "Региональная энергетическая компания"</t>
  </si>
  <si>
    <t>3906214663</t>
  </si>
  <si>
    <t>ОАО "Калининградгеофизика"</t>
  </si>
  <si>
    <t>3903010816</t>
  </si>
  <si>
    <t>ООО "БалтТехПром"</t>
  </si>
  <si>
    <t>3904058970</t>
  </si>
  <si>
    <t>ООО "Балтийская мраморная компания"</t>
  </si>
  <si>
    <t>3914012981</t>
  </si>
  <si>
    <t>ООО "Внешстрой-Калининград"</t>
  </si>
  <si>
    <t>3905063690</t>
  </si>
  <si>
    <t>ООО "Дельта С"</t>
  </si>
  <si>
    <t>3906332258</t>
  </si>
  <si>
    <t>ООО "Итар"</t>
  </si>
  <si>
    <t>3915002880</t>
  </si>
  <si>
    <t>ООО "КПД-Калининград"</t>
  </si>
  <si>
    <t>3907027747</t>
  </si>
  <si>
    <t>ООО "ЛУКОЙЛ-ЭНЕРГОСЕРВИС"</t>
  </si>
  <si>
    <t>5030040730</t>
  </si>
  <si>
    <t>503001001</t>
  </si>
  <si>
    <t>ООО "Мегаполис"</t>
  </si>
  <si>
    <t>3907000135</t>
  </si>
  <si>
    <t>ООО "ОСК-Энерго"</t>
  </si>
  <si>
    <t>5263057670</t>
  </si>
  <si>
    <t>783801001</t>
  </si>
  <si>
    <t>ООО "ТЭЦ-8"</t>
  </si>
  <si>
    <t>3906352494</t>
  </si>
  <si>
    <t>ООО "Татэнерго"</t>
  </si>
  <si>
    <t>7731469224</t>
  </si>
  <si>
    <t>500301001</t>
  </si>
  <si>
    <t>ООО "Черкизово ТЭК"</t>
  </si>
  <si>
    <t>7714974474</t>
  </si>
  <si>
    <t>771001001</t>
  </si>
  <si>
    <t>ООО "ЭнергоГрупп-Регион"</t>
  </si>
  <si>
    <t>7724874373</t>
  </si>
  <si>
    <t>772401001</t>
  </si>
  <si>
    <t>ООО "Энергосеть"</t>
  </si>
  <si>
    <t>3906126174</t>
  </si>
  <si>
    <t>ФГУП "Калининградский морской рыбный порт"</t>
  </si>
  <si>
    <t>3900000390</t>
  </si>
  <si>
    <t>Филиал "Калининградская ТЭЦ-2" АО "Интер РАО - Электрогенерация"</t>
  </si>
  <si>
    <t>7704784450</t>
  </si>
  <si>
    <t>Филиал ООО "Газпром комплектация" в г. Калининграде</t>
  </si>
  <si>
    <t>7740000044</t>
  </si>
  <si>
    <t>390602001</t>
  </si>
  <si>
    <t>Гурьевский</t>
  </si>
  <si>
    <t>27507000</t>
  </si>
  <si>
    <t>АО "ЭНЕРГОСЕТЬ"</t>
  </si>
  <si>
    <t>3900036950</t>
  </si>
  <si>
    <t>390001001</t>
  </si>
  <si>
    <t>ООО "Энергоресурс"</t>
  </si>
  <si>
    <t>3917044389</t>
  </si>
  <si>
    <t>3900019578</t>
  </si>
  <si>
    <t>Зеленоградский</t>
  </si>
  <si>
    <t>27510000</t>
  </si>
  <si>
    <t>ООО "АРСТЭМ-ЭнергоТрейд" (дубликат)</t>
  </si>
  <si>
    <t>6672185635</t>
  </si>
  <si>
    <t>666666661</t>
  </si>
  <si>
    <t>ООО "ТС"</t>
  </si>
  <si>
    <t>3918014700</t>
  </si>
  <si>
    <t>391801001</t>
  </si>
  <si>
    <t>Общество с ограниченной ответственностью "АРСТЭМ-ЭнергоТрейд", г.Екатеринбург</t>
  </si>
  <si>
    <t>668501001</t>
  </si>
  <si>
    <t>Зеленоградский муниципальный район</t>
  </si>
  <si>
    <t>Зеленоградское городское поселение</t>
  </si>
  <si>
    <t>27615101</t>
  </si>
  <si>
    <t>ООО "Сибирский деликатес Калининград"</t>
  </si>
  <si>
    <t>3916502029</t>
  </si>
  <si>
    <t>391601001</t>
  </si>
  <si>
    <t>Переславское сельское поселение</t>
  </si>
  <si>
    <t>27615407</t>
  </si>
  <si>
    <t>МУП "МКХ п. Колосовка"</t>
  </si>
  <si>
    <t>3918028083</t>
  </si>
  <si>
    <t>Краснознаменский</t>
  </si>
  <si>
    <t>27513000</t>
  </si>
  <si>
    <t>Краснознаменский муниципальный район</t>
  </si>
  <si>
    <t>Краснознаменское городское поселение</t>
  </si>
  <si>
    <t>27618101</t>
  </si>
  <si>
    <t>Неманский</t>
  </si>
  <si>
    <t>27514000</t>
  </si>
  <si>
    <t>Неманское городское МУП "Теплосеть"</t>
  </si>
  <si>
    <t>3909001053</t>
  </si>
  <si>
    <t>390901001</t>
  </si>
  <si>
    <t>Неманский муниципальный район</t>
  </si>
  <si>
    <t>Жилинское сельское поселение</t>
  </si>
  <si>
    <t>27621402</t>
  </si>
  <si>
    <t>Лунинское сельское поселение</t>
  </si>
  <si>
    <t>27621404</t>
  </si>
  <si>
    <t>Нестеровский</t>
  </si>
  <si>
    <t>27515000</t>
  </si>
  <si>
    <t>МУП "Нестеров -Транзит"</t>
  </si>
  <si>
    <t>3920005693</t>
  </si>
  <si>
    <t>392001001</t>
  </si>
  <si>
    <t>Нестеровский муниципальный район</t>
  </si>
  <si>
    <t>Илюшинское сельское поселение</t>
  </si>
  <si>
    <t>27624402</t>
  </si>
  <si>
    <t>Нестеровское городское поселение</t>
  </si>
  <si>
    <t>27624101</t>
  </si>
  <si>
    <t>Пригородное сельское поселение</t>
  </si>
  <si>
    <t>27624404</t>
  </si>
  <si>
    <t>Чистопрудненское сельское поселение</t>
  </si>
  <si>
    <t>27624406</t>
  </si>
  <si>
    <t>Озерский</t>
  </si>
  <si>
    <t>27516000</t>
  </si>
  <si>
    <t>Полесский</t>
  </si>
  <si>
    <t>27518000</t>
  </si>
  <si>
    <t>Полесский муниципальный район</t>
  </si>
  <si>
    <t>Головкинское сельское поселение</t>
  </si>
  <si>
    <t>27630402</t>
  </si>
  <si>
    <t>Залесовское сельское поселение</t>
  </si>
  <si>
    <t>27630404</t>
  </si>
  <si>
    <t>Саранское сельское поселение</t>
  </si>
  <si>
    <t>27630406</t>
  </si>
  <si>
    <t>МКУП "Сосновское ЖКХ"</t>
  </si>
  <si>
    <t>3922006981</t>
  </si>
  <si>
    <t>392201001</t>
  </si>
  <si>
    <t>Тургеневское сельское поселение</t>
  </si>
  <si>
    <t>27630408</t>
  </si>
  <si>
    <t>Правдинский</t>
  </si>
  <si>
    <t>27519000</t>
  </si>
  <si>
    <t>Светлогорский муниципальный район</t>
  </si>
  <si>
    <t>город Светлогорск</t>
  </si>
  <si>
    <t>27634101</t>
  </si>
  <si>
    <t>поселок Донское</t>
  </si>
  <si>
    <t>27634102</t>
  </si>
  <si>
    <t>поселок Приморье</t>
  </si>
  <si>
    <t>27634103</t>
  </si>
  <si>
    <t>Славский</t>
  </si>
  <si>
    <t>27527000</t>
  </si>
  <si>
    <t>Черняховский</t>
  </si>
  <si>
    <t>27539000</t>
  </si>
  <si>
    <t>Черняховский муниципальный район</t>
  </si>
  <si>
    <t>Калужское сельское поселение</t>
  </si>
  <si>
    <t>27639402</t>
  </si>
  <si>
    <t>Каменское сельское поселение</t>
  </si>
  <si>
    <t>27639404</t>
  </si>
  <si>
    <t>Свободненское сельское поселение</t>
  </si>
  <si>
    <t>27639406</t>
  </si>
  <si>
    <t>Черняховское городское поселение</t>
  </si>
  <si>
    <t>27639101</t>
  </si>
  <si>
    <t>5/13/2025  5:26:59 PM</t>
  </si>
  <si>
    <t>5/13/2025  5:27:07 PM</t>
  </si>
  <si>
    <t>Ребров Олег Николаевич</t>
  </si>
  <si>
    <t>(4012) 98-83-70</t>
  </si>
  <si>
    <t>Строительство ПС 110 кВ Захаровская</t>
  </si>
  <si>
    <t>160</t>
  </si>
  <si>
    <t>МВА</t>
  </si>
  <si>
    <t>1.2.1</t>
  </si>
  <si>
    <t>1.2.2</t>
  </si>
  <si>
    <t>Реконструкция ПС 110 кВ Промышленная</t>
  </si>
  <si>
    <t>Реконструкция ПС 110 кВ Юго-Восточная (замена выключателя 110 кВ, реконструкция системы водотведения)</t>
  </si>
  <si>
    <t>1.2.3</t>
  </si>
  <si>
    <t>1.2.4</t>
  </si>
  <si>
    <t>1.2.5</t>
  </si>
  <si>
    <t>Реконструкция ВЛ 15 кВ 15-14, ТП 15/0,4 кВ 14-6, ВЛ 0,4 кВ от ТП 15/0,4 кВ 14-6 в пос. Знаменка Багратионовского района</t>
  </si>
  <si>
    <t xml:space="preserve">Реконструкция КЛ 15 кВ 15-248, ТП 15/0,4 кВ 248-1, ЛЭП 0,4 кВ от ТП 15/0,4 кВ 15-13 в пос. Корнево Багратионовского района </t>
  </si>
  <si>
    <t>Реконструкция ВЛ 15 кВ 15-100 на участке ответвления в сторону ТП 15/0,4 кВ 100-1 в пос. Веселовка Светловского ГО</t>
  </si>
  <si>
    <t>1.2.6</t>
  </si>
  <si>
    <t>1.2.7</t>
  </si>
  <si>
    <t xml:space="preserve">Модернизация систем оперативного постоянного тока, блокировки и РЗА ПС 110 кВ Невская, ПС 110 кВ Тильзит, ПС 110 кВ Родники, ПС 110 кВ Юго-Восточная, ПС 110 кВ Авиационная  </t>
  </si>
  <si>
    <t>Создание комплекса технических средств безопасности, ПС 110 кВ Невская, ПС 110 кВ Родники ПС 110 кВ Юго-Восточная, ПС 110 кВ Авиационная</t>
  </si>
  <si>
    <t>нд</t>
  </si>
  <si>
    <t>0,32</t>
  </si>
  <si>
    <t>0,40</t>
  </si>
  <si>
    <t>0</t>
  </si>
  <si>
    <t>1.6.1</t>
  </si>
  <si>
    <t>1.6.2</t>
  </si>
  <si>
    <t>1.6.3</t>
  </si>
  <si>
    <t>1.6.4</t>
  </si>
  <si>
    <t>1.6.5</t>
  </si>
  <si>
    <t>1.6.6</t>
  </si>
  <si>
    <t>1.6.7</t>
  </si>
  <si>
    <t>Автомобиль автогидроподъемник телескопический с высотой подъема 18 метров</t>
  </si>
  <si>
    <t>Автомобиль фургон цельнометаллический, 7 мест, колесная формула 4х4</t>
  </si>
  <si>
    <t xml:space="preserve">Автоприцеп двухосный для передвижной дизельной электростанции мощностью до 100 кВт </t>
  </si>
  <si>
    <t>Реконструкция офисного здания</t>
  </si>
  <si>
    <t>Создание систем телемеханики и связи нижнего уровня по объектам электросетевого хозяйства</t>
  </si>
  <si>
    <t>Замена узлов учета на ОЭСХ с целью возможности передачи в АИСКУЭ (173 узла учета)</t>
  </si>
  <si>
    <t>Создание системы обмена технологической информацией с автоматизированной системой ЦУС АО РЭК  (СОТИ АС ЦУС)</t>
  </si>
  <si>
    <t>65</t>
  </si>
  <si>
    <t>5/13/2026  4:11:26 PM</t>
  </si>
  <si>
    <t>5/13/2026  4:11:28 PM</t>
  </si>
  <si>
    <t>5/13/2026  4:12:16 PM</t>
  </si>
  <si>
    <t>5/13/2026  4:12:17 PM</t>
  </si>
</sst>
</file>

<file path=xl/styles.xml><?xml version="1.0" encoding="utf-8"?>
<styleSheet xmlns="http://schemas.openxmlformats.org/spreadsheetml/2006/main">
  <numFmts count="11">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quot;$&quot;#,##0_);[Red]\(&quot;$&quot;#,##0\)"/>
    <numFmt numFmtId="167" formatCode="_-* #,##0.00[$€-1]_-;\-* #,##0.00[$€-1]_-;_-* &quot;-&quot;??[$€-1]_-"/>
    <numFmt numFmtId="168" formatCode="#,##0.000"/>
    <numFmt numFmtId="169" formatCode="#,##0.0"/>
    <numFmt numFmtId="170" formatCode="#,##0.0000"/>
    <numFmt numFmtId="171" formatCode="_-* #,##0.00_р_._-;\-* #,##0.00_р_._-;_-* &quot;-&quot;??_р_._-;_-@_-"/>
    <numFmt numFmtId="172" formatCode="[$-419]mmmm\ yyyy;@"/>
  </numFmts>
  <fonts count="59">
    <font>
      <sz val="9"/>
      <name val="Tahoma"/>
      <family val="2"/>
    </font>
    <font>
      <sz val="10"/>
      <color theme="1"/>
      <name val="Arial"/>
      <family val="2"/>
    </font>
    <font>
      <sz val="11"/>
      <color theme="1"/>
      <name val="Calibri"/>
      <family val="2"/>
      <scheme val="minor"/>
    </font>
    <font>
      <sz val="9"/>
      <color indexed="8"/>
      <name val="Tahoma"/>
      <family val="2"/>
    </font>
    <font>
      <sz val="10"/>
      <name val="Arial Cyr"/>
      <family val="0"/>
    </font>
    <font>
      <sz val="10"/>
      <name val="Helv"/>
      <family val="0"/>
    </font>
    <font>
      <sz val="10"/>
      <name val="MS Sans Serif"/>
      <family val="2"/>
    </font>
    <font>
      <sz val="8"/>
      <name val="Helv"/>
      <family val="0"/>
    </font>
    <font>
      <sz val="12"/>
      <name val="Arial"/>
      <family val="2"/>
    </font>
    <font>
      <b/>
      <sz val="9"/>
      <name val="Tahoma"/>
      <family val="2"/>
    </font>
    <font>
      <sz val="8"/>
      <name val="Tahoma"/>
      <family val="2"/>
    </font>
    <font>
      <b/>
      <u val="single"/>
      <sz val="11"/>
      <color indexed="12"/>
      <name val="Arial"/>
      <family val="2"/>
    </font>
    <font>
      <sz val="10"/>
      <name val="Arial"/>
      <family val="2"/>
    </font>
    <font>
      <sz val="8"/>
      <name val="Arial"/>
      <family val="2"/>
    </font>
    <font>
      <sz val="11"/>
      <color indexed="62"/>
      <name val="Calibri"/>
      <family val="2"/>
    </font>
    <font>
      <sz val="10"/>
      <name val="Tahoma"/>
      <family val="2"/>
    </font>
    <font>
      <sz val="9"/>
      <color indexed="9"/>
      <name val="Tahoma"/>
      <family val="2"/>
    </font>
    <font>
      <b/>
      <u val="single"/>
      <sz val="9"/>
      <color indexed="12"/>
      <name val="Tahoma"/>
      <family val="2"/>
    </font>
    <font>
      <sz val="8"/>
      <name val="Verdana"/>
      <family val="2"/>
    </font>
    <font>
      <u val="single"/>
      <sz val="10"/>
      <color indexed="12"/>
      <name val="Arial Cyr"/>
      <family val="0"/>
    </font>
    <font>
      <sz val="8"/>
      <name val="Palatino"/>
      <family val="1"/>
    </font>
    <font>
      <u val="single"/>
      <sz val="10"/>
      <color indexed="36"/>
      <name val="Arial Cyr"/>
      <family val="0"/>
    </font>
    <font>
      <sz val="9"/>
      <color indexed="10"/>
      <name val="Tahoma"/>
      <family val="2"/>
    </font>
    <font>
      <b/>
      <sz val="9"/>
      <color indexed="63"/>
      <name val="Tahoma"/>
      <family val="2"/>
    </font>
    <font>
      <sz val="1"/>
      <color indexed="9"/>
      <name val="Tahoma"/>
      <family val="2"/>
    </font>
    <font>
      <sz val="9"/>
      <color indexed="22"/>
      <name val="Tahoma"/>
      <family val="2"/>
    </font>
    <font>
      <u val="single"/>
      <sz val="9"/>
      <color indexed="54"/>
      <name val="Tahoma"/>
      <family val="2"/>
    </font>
    <font>
      <sz val="9"/>
      <color indexed="63"/>
      <name val="Tahoma"/>
      <family val="2"/>
    </font>
    <font>
      <sz val="11"/>
      <name val="Tahoma"/>
      <family val="2"/>
    </font>
    <font>
      <sz val="9"/>
      <color indexed="11"/>
      <name val="Tahoma"/>
      <family val="2"/>
    </font>
    <font>
      <u val="single"/>
      <sz val="9"/>
      <color indexed="12"/>
      <name val="Tahoma"/>
      <family val="2"/>
    </font>
    <font>
      <u val="single"/>
      <sz val="11"/>
      <color indexed="12"/>
      <name val="Calibri"/>
      <family val="2"/>
    </font>
    <font>
      <sz val="11"/>
      <color indexed="8"/>
      <name val="Calibri"/>
      <family val="2"/>
    </font>
    <font>
      <b/>
      <u val="single"/>
      <sz val="10"/>
      <color indexed="12"/>
      <name val="Tahoma"/>
      <family val="2"/>
    </font>
    <font>
      <b/>
      <sz val="10"/>
      <color indexed="30"/>
      <name val="Tahoma"/>
      <family val="2"/>
    </font>
    <font>
      <b/>
      <u val="single"/>
      <sz val="11"/>
      <color indexed="12"/>
      <name val="Tahoma"/>
      <family val="2"/>
    </font>
    <font>
      <sz val="11"/>
      <color indexed="8"/>
      <name val="Tahoma"/>
      <family val="2"/>
    </font>
    <font>
      <sz val="11"/>
      <color indexed="9"/>
      <name val="Tahoma"/>
      <family val="2"/>
    </font>
    <font>
      <b/>
      <sz val="10"/>
      <color indexed="63"/>
      <name val="Tahoma"/>
      <family val="2"/>
    </font>
    <font>
      <b/>
      <sz val="10"/>
      <name val="Tahoma"/>
      <family val="2"/>
    </font>
    <font>
      <u val="single"/>
      <sz val="20"/>
      <color indexed="56"/>
      <name val="Tahoma"/>
      <family val="2"/>
    </font>
    <font>
      <sz val="10"/>
      <color indexed="63"/>
      <name val="Tahoma"/>
      <family val="2"/>
    </font>
    <font>
      <sz val="10"/>
      <color indexed="8"/>
      <name val="Tahoma"/>
      <family val="2"/>
    </font>
    <font>
      <sz val="11"/>
      <color indexed="8"/>
      <name val="Marlett"/>
      <family val="0"/>
    </font>
    <font>
      <b/>
      <sz val="10"/>
      <color indexed="8"/>
      <name val="Tahoma"/>
      <family val="2"/>
    </font>
    <font>
      <u val="single"/>
      <sz val="9"/>
      <color indexed="62"/>
      <name val="Tahoma"/>
      <family val="2"/>
    </font>
    <font>
      <b/>
      <sz val="1"/>
      <color indexed="9"/>
      <name val="Tahoma"/>
      <family val="2"/>
    </font>
    <font>
      <sz val="9"/>
      <color indexed="62"/>
      <name val="Tahoma"/>
      <family val="2"/>
    </font>
    <font>
      <sz val="11"/>
      <color indexed="54"/>
      <name val="Wingdings 2"/>
      <family val="1"/>
    </font>
    <font>
      <b/>
      <sz val="15"/>
      <name val="Tahoma"/>
      <family val="2"/>
    </font>
    <font>
      <sz val="15"/>
      <name val="Tahoma"/>
      <family val="2"/>
    </font>
    <font>
      <sz val="9"/>
      <color theme="1"/>
      <name val="Tahoma"/>
      <family val="2"/>
    </font>
    <font>
      <sz val="9"/>
      <color rgb="FF3B73AF"/>
      <name val="Tahoma"/>
      <family val="2"/>
    </font>
    <font>
      <b/>
      <sz val="9"/>
      <color theme="1"/>
      <name val="Tahoma"/>
      <family val="2"/>
    </font>
    <font>
      <sz val="1"/>
      <color theme="0"/>
      <name val="Tahoma"/>
      <family val="2"/>
    </font>
    <font>
      <u val="single"/>
      <sz val="9"/>
      <color theme="11"/>
      <name val="Tahoma"/>
      <family val="2"/>
    </font>
    <font>
      <sz val="11"/>
      <color rgb="FF666699"/>
      <name val="Wingdings 2"/>
      <family val="1"/>
    </font>
    <font>
      <sz val="12"/>
      <name val="Times New Roman"/>
      <family val="1"/>
    </font>
    <font>
      <sz val="11"/>
      <color rgb="FF000000"/>
      <name val="SimSun"/>
      <family val="2"/>
    </font>
  </fonts>
  <fills count="34">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1"/>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4" tint="0.399980008602142"/>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5" tint="0.399980008602142"/>
        <bgColor indexed="64"/>
      </patternFill>
    </fill>
    <fill>
      <patternFill patternType="solid">
        <fgColor theme="6" tint="0.799979984760284"/>
        <bgColor indexed="64"/>
      </patternFill>
    </fill>
    <fill>
      <patternFill patternType="solid">
        <fgColor theme="6" tint="0.599990010261536"/>
        <bgColor indexed="64"/>
      </patternFill>
    </fill>
    <fill>
      <patternFill patternType="solid">
        <fgColor theme="6" tint="0.399980008602142"/>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7" tint="0.399980008602142"/>
        <bgColor indexed="64"/>
      </patternFill>
    </fill>
    <fill>
      <patternFill patternType="solid">
        <fgColor theme="8" tint="0.799979984760284"/>
        <bgColor indexed="64"/>
      </patternFill>
    </fill>
    <fill>
      <patternFill patternType="solid">
        <fgColor theme="8" tint="0.599990010261536"/>
        <bgColor indexed="64"/>
      </patternFill>
    </fill>
    <fill>
      <patternFill patternType="solid">
        <fgColor theme="8" tint="0.399980008602142"/>
        <bgColor indexed="64"/>
      </patternFill>
    </fill>
    <fill>
      <patternFill patternType="solid">
        <fgColor theme="9" tint="0.799979984760284"/>
        <bgColor indexed="64"/>
      </patternFill>
    </fill>
    <fill>
      <patternFill patternType="solid">
        <fgColor theme="9" tint="0.599990010261536"/>
        <bgColor indexed="64"/>
      </patternFill>
    </fill>
    <fill>
      <patternFill patternType="solid">
        <fgColor theme="9" tint="0.399980008602142"/>
        <bgColor indexed="64"/>
      </patternFill>
    </fill>
    <fill>
      <patternFill patternType="solid">
        <fgColor indexed="60"/>
        <bgColor indexed="64"/>
      </patternFill>
    </fill>
    <fill>
      <patternFill patternType="solid">
        <fgColor indexed="30"/>
        <bgColor indexed="64"/>
      </patternFill>
    </fill>
    <fill>
      <patternFill patternType="solid">
        <fgColor indexed="13"/>
        <bgColor indexed="64"/>
      </patternFill>
    </fill>
    <fill>
      <patternFill patternType="solid">
        <fgColor indexed="41"/>
        <bgColor indexed="64"/>
      </patternFill>
    </fill>
    <fill>
      <patternFill patternType="lightDown">
        <fgColor indexed="22"/>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theme="0"/>
        <bgColor indexed="64"/>
      </patternFill>
    </fill>
  </fills>
  <borders count="20">
    <border>
      <left/>
      <right/>
      <top/>
      <bottom/>
      <diagonal/>
    </border>
    <border>
      <left style="thin">
        <color indexed="23"/>
      </left>
      <right style="thin">
        <color indexed="23"/>
      </right>
      <top style="thin">
        <color indexed="23"/>
      </top>
      <bottom style="thin">
        <color indexed="23"/>
      </bottom>
    </border>
    <border>
      <left style="thick">
        <color indexed="23"/>
      </left>
      <right style="thick">
        <color indexed="23"/>
      </right>
      <top style="thick">
        <color indexed="23"/>
      </top>
      <bottom style="thick">
        <color indexed="23"/>
      </bottom>
    </border>
    <border>
      <left style="thin">
        <color indexed="22"/>
      </left>
      <right style="thin">
        <color indexed="22"/>
      </right>
      <top style="thin">
        <color indexed="22"/>
      </top>
      <bottom style="thin">
        <color indexed="22"/>
      </bottom>
    </border>
    <border>
      <left/>
      <right style="thin">
        <color indexed="22"/>
      </right>
      <top/>
      <bottom/>
    </border>
    <border>
      <left style="thin">
        <color indexed="22"/>
      </left>
      <right/>
      <top style="thin">
        <color indexed="22"/>
      </top>
      <bottom style="thin">
        <color indexed="22"/>
      </bottom>
    </border>
    <border>
      <left/>
      <right/>
      <top style="thin">
        <color indexed="22"/>
      </top>
      <bottom style="thin">
        <color indexed="22"/>
      </bottom>
    </border>
    <border>
      <left/>
      <right style="thin">
        <color indexed="22"/>
      </right>
      <top style="thin">
        <color indexed="22"/>
      </top>
      <bottom style="thin">
        <color indexed="22"/>
      </bottom>
    </border>
    <border>
      <left style="thin">
        <color indexed="22"/>
      </left>
      <right/>
      <top/>
      <bottom/>
    </border>
    <border>
      <left style="thin">
        <color indexed="22"/>
      </left>
      <right/>
      <top/>
      <bottom style="thin">
        <color indexed="22"/>
      </bottom>
    </border>
    <border>
      <left style="thin">
        <color indexed="22"/>
      </left>
      <right/>
      <top style="thin">
        <color indexed="22"/>
      </top>
      <bottom/>
    </border>
    <border>
      <left/>
      <right style="thin">
        <color indexed="22"/>
      </right>
      <top style="thin">
        <color indexed="22"/>
      </top>
      <bottom/>
    </border>
    <border>
      <left/>
      <right style="thin">
        <color indexed="22"/>
      </right>
      <top/>
      <bottom style="thin">
        <color indexed="22"/>
      </bottom>
    </border>
    <border>
      <left style="thin">
        <color indexed="22"/>
      </left>
      <right style="thin">
        <color indexed="22"/>
      </right>
      <top/>
      <bottom style="thin">
        <color indexed="22"/>
      </bottom>
    </border>
    <border>
      <left/>
      <right/>
      <top style="thin">
        <color indexed="22"/>
      </top>
      <bottom/>
    </border>
    <border>
      <left/>
      <right/>
      <top/>
      <bottom style="thin">
        <color indexed="22"/>
      </bottom>
    </border>
    <border>
      <left style="thin">
        <color auto="1"/>
      </left>
      <right style="thin">
        <color auto="1"/>
      </right>
      <top style="thin">
        <color auto="1"/>
      </top>
      <bottom style="thin">
        <color auto="1"/>
      </bottom>
    </border>
    <border>
      <left/>
      <right/>
      <top style="thin">
        <color indexed="55"/>
      </top>
      <bottom style="thin">
        <color indexed="55"/>
      </bottom>
    </border>
    <border>
      <left style="thin">
        <color indexed="22"/>
      </left>
      <right style="thin">
        <color indexed="22"/>
      </right>
      <top style="thin">
        <color indexed="22"/>
      </top>
      <bottom/>
    </border>
    <border>
      <left style="thin">
        <color indexed="22"/>
      </left>
      <right style="thin">
        <color indexed="22"/>
      </right>
      <top/>
      <bottom/>
    </border>
  </borders>
  <cellStyleXfs count="114">
    <xf numFmtId="49" fontId="0" fillId="0" borderId="0">
      <alignment vertical="top"/>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5" fillId="0" borderId="0">
      <alignment/>
      <protection/>
    </xf>
    <xf numFmtId="167" fontId="5" fillId="0" borderId="0">
      <alignment/>
      <protection/>
    </xf>
    <xf numFmtId="0" fontId="5" fillId="0" borderId="0">
      <alignment/>
      <protection/>
    </xf>
    <xf numFmtId="38" fontId="13" fillId="0" borderId="0">
      <alignment vertical="top"/>
      <protection/>
    </xf>
    <xf numFmtId="38" fontId="13" fillId="0" borderId="0">
      <alignment vertical="top"/>
      <protection/>
    </xf>
    <xf numFmtId="38" fontId="13" fillId="0" borderId="0">
      <alignment vertical="top"/>
      <protection/>
    </xf>
    <xf numFmtId="38" fontId="13" fillId="0" borderId="0">
      <alignment vertical="top"/>
      <protection/>
    </xf>
    <xf numFmtId="38" fontId="13" fillId="0" borderId="0">
      <alignment vertical="top"/>
      <protection/>
    </xf>
    <xf numFmtId="38" fontId="13" fillId="0" borderId="0">
      <alignment vertical="top"/>
      <protection/>
    </xf>
    <xf numFmtId="38" fontId="13" fillId="0" borderId="0">
      <alignment vertical="top"/>
      <protection/>
    </xf>
    <xf numFmtId="38" fontId="13" fillId="0" borderId="0">
      <alignment vertical="top"/>
      <protection/>
    </xf>
    <xf numFmtId="38" fontId="13" fillId="0" borderId="0">
      <alignment vertical="top"/>
      <protection/>
    </xf>
    <xf numFmtId="38" fontId="13" fillId="0" borderId="0">
      <alignment vertical="top"/>
      <protection/>
    </xf>
    <xf numFmtId="38" fontId="13" fillId="0" borderId="0">
      <alignment vertical="top"/>
      <protection/>
    </xf>
    <xf numFmtId="38" fontId="13" fillId="0" borderId="0">
      <alignment vertical="top"/>
      <protection/>
    </xf>
    <xf numFmtId="0" fontId="15" fillId="0" borderId="1" applyNumberFormat="0" applyAlignment="0">
      <protection locked="0"/>
    </xf>
    <xf numFmtId="166" fontId="0" fillId="0" borderId="0" applyFont="0" applyFill="0" applyBorder="0" applyAlignment="0" applyProtection="0"/>
    <xf numFmtId="169" fontId="0" fillId="2" borderId="0">
      <alignment/>
      <protection locked="0"/>
    </xf>
    <xf numFmtId="0" fontId="20" fillId="0" borderId="0" applyFill="0" applyBorder="0" applyProtection="0">
      <alignment vertical="center"/>
    </xf>
    <xf numFmtId="168" fontId="0" fillId="2" borderId="0">
      <alignment/>
      <protection locked="0"/>
    </xf>
    <xf numFmtId="170" fontId="0" fillId="2" borderId="0">
      <alignment/>
      <protection locked="0"/>
    </xf>
    <xf numFmtId="0" fontId="21" fillId="0" borderId="0" applyNumberFormat="0" applyFill="0" applyBorder="0" applyAlignment="0" applyProtection="0"/>
    <xf numFmtId="0" fontId="15" fillId="3" borderId="1" applyNumberFormat="0" applyAlignment="0">
      <protection/>
    </xf>
    <xf numFmtId="0" fontId="19" fillId="0" borderId="0" applyNumberFormat="0" applyFill="0" applyBorder="0" applyAlignment="0" applyProtection="0"/>
    <xf numFmtId="0" fontId="8" fillId="0" borderId="0" applyNumberFormat="0" applyFill="0" applyBorder="0" applyAlignment="0" applyProtection="0"/>
    <xf numFmtId="0" fontId="4" fillId="0" borderId="0">
      <alignment/>
      <protection/>
    </xf>
    <xf numFmtId="0" fontId="7" fillId="0" borderId="0">
      <alignment/>
      <protection/>
    </xf>
    <xf numFmtId="0" fontId="20" fillId="0" borderId="0" applyFill="0" applyBorder="0" applyProtection="0">
      <alignment vertical="center"/>
    </xf>
    <xf numFmtId="0" fontId="20" fillId="0" borderId="0" applyFill="0" applyBorder="0" applyProtection="0">
      <alignment vertical="center"/>
    </xf>
    <xf numFmtId="0" fontId="28" fillId="4" borderId="2" applyNumberFormat="0">
      <alignment horizontal="center" vertical="center"/>
      <protection/>
    </xf>
    <xf numFmtId="0" fontId="14" fillId="5" borderId="1" applyNumberFormat="0" applyAlignment="0" applyProtection="0"/>
    <xf numFmtId="0" fontId="11" fillId="0" borderId="0" applyNumberFormat="0" applyFill="0" applyBorder="0" applyAlignment="0" applyProtection="0"/>
    <xf numFmtId="0" fontId="30" fillId="0" borderId="0" applyNumberFormat="0" applyFill="0" applyBorder="0" applyAlignment="0" applyProtection="0"/>
    <xf numFmtId="0" fontId="17" fillId="0" borderId="0" applyNumberFormat="0" applyFill="0" applyBorder="0" applyAlignment="0" applyProtection="0"/>
    <xf numFmtId="0" fontId="31" fillId="0" borderId="0" applyNumberFormat="0" applyFill="0" applyBorder="0" applyAlignment="0" applyProtection="0"/>
    <xf numFmtId="0" fontId="9" fillId="0" borderId="0" applyBorder="0">
      <alignment horizontal="center" vertical="center" wrapText="1"/>
      <protection/>
    </xf>
    <xf numFmtId="49" fontId="0" fillId="0" borderId="0" applyBorder="0">
      <alignment vertical="top"/>
      <protection/>
    </xf>
    <xf numFmtId="0" fontId="4" fillId="0" borderId="0">
      <alignment/>
      <protection/>
    </xf>
    <xf numFmtId="49" fontId="0" fillId="0" borderId="0" applyBorder="0">
      <alignment vertical="top"/>
      <protection/>
    </xf>
    <xf numFmtId="0" fontId="29" fillId="6" borderId="0" applyNumberFormat="0" applyBorder="0" applyAlignment="0">
      <protection/>
    </xf>
    <xf numFmtId="0" fontId="4" fillId="0" borderId="0">
      <alignment/>
      <protection/>
    </xf>
    <xf numFmtId="49" fontId="0" fillId="6" borderId="0" applyBorder="0">
      <alignment vertical="top"/>
      <protection/>
    </xf>
    <xf numFmtId="49" fontId="0" fillId="0" borderId="0" applyBorder="0">
      <alignment vertical="top"/>
      <protection/>
    </xf>
    <xf numFmtId="49" fontId="0" fillId="0" borderId="0" applyBorder="0">
      <alignment vertical="top"/>
      <protection/>
    </xf>
    <xf numFmtId="0" fontId="4" fillId="0" borderId="0">
      <alignment/>
      <protection/>
    </xf>
    <xf numFmtId="0" fontId="12" fillId="0" borderId="0">
      <alignment/>
      <protection/>
    </xf>
    <xf numFmtId="49" fontId="0" fillId="0" borderId="0" applyBorder="0">
      <alignment vertical="top"/>
      <protection/>
    </xf>
    <xf numFmtId="0" fontId="32" fillId="0" borderId="0">
      <alignment/>
      <protection/>
    </xf>
    <xf numFmtId="49" fontId="0" fillId="0" borderId="0" applyBorder="0">
      <alignment vertical="top"/>
      <protection/>
    </xf>
    <xf numFmtId="0" fontId="4" fillId="0" borderId="0">
      <alignment/>
      <protection/>
    </xf>
    <xf numFmtId="0" fontId="4" fillId="0" borderId="0">
      <alignment/>
      <protection/>
    </xf>
    <xf numFmtId="0" fontId="4" fillId="0" borderId="0">
      <alignment/>
      <protection/>
    </xf>
    <xf numFmtId="0" fontId="4" fillId="0" borderId="0">
      <alignment/>
      <protection/>
    </xf>
    <xf numFmtId="0" fontId="4" fillId="0" borderId="0">
      <alignment/>
      <protection/>
    </xf>
    <xf numFmtId="0" fontId="18" fillId="0" borderId="0">
      <alignment/>
      <protection/>
    </xf>
    <xf numFmtId="0" fontId="4" fillId="0" borderId="0">
      <alignment/>
      <protection/>
    </xf>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55" fillId="0" borderId="0" applyNumberFormat="0" applyFill="0" applyBorder="0" applyAlignment="0" applyProtection="0"/>
    <xf numFmtId="165" fontId="0" fillId="0" borderId="0" applyFont="0" applyFill="0" applyBorder="0" applyAlignment="0" applyProtection="0"/>
    <xf numFmtId="164" fontId="0" fillId="0" borderId="0" applyFont="0" applyFill="0" applyBorder="0" applyAlignment="0" applyProtection="0"/>
    <xf numFmtId="44" fontId="0" fillId="0" borderId="0" applyFont="0" applyFill="0" applyBorder="0" applyAlignment="0" applyProtection="0"/>
    <xf numFmtId="42" fontId="0" fillId="0" borderId="0" applyFont="0" applyFill="0" applyBorder="0" applyAlignment="0" applyProtection="0"/>
    <xf numFmtId="9" fontId="0" fillId="0" borderId="0" applyFont="0" applyFill="0" applyBorder="0" applyAlignment="0" applyProtection="0"/>
    <xf numFmtId="0" fontId="2" fillId="0" borderId="0">
      <alignment/>
      <protection/>
    </xf>
    <xf numFmtId="0" fontId="57" fillId="0" borderId="0">
      <alignment/>
      <protection/>
    </xf>
    <xf numFmtId="0" fontId="57" fillId="0" borderId="0">
      <alignment/>
      <protection/>
    </xf>
    <xf numFmtId="0" fontId="2" fillId="0" borderId="0">
      <alignment/>
      <protection/>
    </xf>
    <xf numFmtId="0" fontId="57" fillId="0" borderId="0">
      <alignment/>
      <protection/>
    </xf>
    <xf numFmtId="0" fontId="58" fillId="0" borderId="0">
      <alignment/>
      <protection/>
    </xf>
    <xf numFmtId="0" fontId="58" fillId="0" borderId="0">
      <alignment/>
      <protection/>
    </xf>
    <xf numFmtId="0" fontId="57" fillId="0" borderId="0">
      <alignment/>
      <protection/>
    </xf>
    <xf numFmtId="0" fontId="57" fillId="0" borderId="0">
      <alignment/>
      <protection/>
    </xf>
    <xf numFmtId="172" fontId="2" fillId="0" borderId="0">
      <alignment/>
      <protection/>
    </xf>
    <xf numFmtId="0" fontId="4" fillId="0" borderId="0">
      <alignment/>
      <protection/>
    </xf>
    <xf numFmtId="0" fontId="2" fillId="0" borderId="0">
      <alignment/>
      <protection/>
    </xf>
    <xf numFmtId="171" fontId="0" fillId="0" borderId="0" applyFont="0" applyFill="0" applyBorder="0" applyAlignment="0" applyProtection="0"/>
    <xf numFmtId="0" fontId="2" fillId="0" borderId="0">
      <alignment/>
      <protection/>
    </xf>
  </cellStyleXfs>
  <cellXfs count="397">
    <xf numFmtId="49" fontId="0" fillId="0" borderId="0" xfId="0"/>
    <xf numFmtId="49" fontId="0" fillId="0" borderId="0" xfId="0" applyNumberFormat="1" applyProtection="1">
      <alignment vertical="top"/>
      <protection/>
    </xf>
    <xf numFmtId="49" fontId="0" fillId="0" borderId="0" xfId="0" applyProtection="1">
      <alignment vertical="top"/>
      <protection/>
    </xf>
    <xf numFmtId="49" fontId="0" fillId="0" borderId="0" xfId="0" applyFont="1" applyProtection="1">
      <alignment vertical="top"/>
      <protection/>
    </xf>
    <xf numFmtId="49" fontId="0" fillId="0" borderId="0" xfId="68" applyNumberFormat="1" applyProtection="1">
      <alignment vertical="top"/>
      <protection/>
    </xf>
    <xf numFmtId="49" fontId="0" fillId="0" borderId="0" xfId="68" applyFont="1" applyAlignment="1" applyProtection="1">
      <alignment vertical="center" wrapText="1"/>
      <protection/>
    </xf>
    <xf numFmtId="49" fontId="16" fillId="0" borderId="0" xfId="68" applyFont="1" applyAlignment="1" applyProtection="1">
      <alignment vertical="center"/>
      <protection/>
    </xf>
    <xf numFmtId="49" fontId="0" fillId="0" borderId="0" xfId="0" applyFont="1" applyProtection="1">
      <alignment vertical="top"/>
      <protection/>
    </xf>
    <xf numFmtId="0" fontId="0" fillId="0" borderId="0" xfId="65" applyFont="1" applyAlignment="1" applyProtection="1">
      <alignment wrapText="1"/>
      <protection/>
    </xf>
    <xf numFmtId="0" fontId="16" fillId="0" borderId="0" xfId="69" applyNumberFormat="1" applyFont="1" applyFill="1" applyAlignment="1" applyProtection="1">
      <alignment vertical="center" wrapText="1"/>
      <protection/>
    </xf>
    <xf numFmtId="0" fontId="16" fillId="0" borderId="0" xfId="69" applyFont="1" applyFill="1" applyAlignment="1" applyProtection="1">
      <alignment horizontal="left" vertical="center" wrapText="1"/>
      <protection/>
    </xf>
    <xf numFmtId="0" fontId="16" fillId="0" borderId="0" xfId="69" applyFont="1" applyAlignment="1" applyProtection="1">
      <alignment vertical="center" wrapText="1"/>
      <protection/>
    </xf>
    <xf numFmtId="0" fontId="16" fillId="0" borderId="0" xfId="69" applyFont="1" applyAlignment="1" applyProtection="1">
      <alignment horizontal="center" vertical="center" wrapText="1"/>
      <protection/>
    </xf>
    <xf numFmtId="0" fontId="16" fillId="0" borderId="0" xfId="69" applyFont="1" applyFill="1" applyAlignment="1" applyProtection="1">
      <alignment vertical="center" wrapText="1"/>
      <protection/>
    </xf>
    <xf numFmtId="0" fontId="22" fillId="0" borderId="0" xfId="69" applyFont="1" applyAlignment="1" applyProtection="1">
      <alignment vertical="center" wrapText="1"/>
      <protection/>
    </xf>
    <xf numFmtId="0" fontId="0" fillId="0" borderId="0" xfId="69" applyFont="1" applyAlignment="1" applyProtection="1">
      <alignment vertical="center" wrapText="1"/>
      <protection/>
    </xf>
    <xf numFmtId="0" fontId="0" fillId="0" borderId="0" xfId="69" applyFont="1" applyBorder="1" applyAlignment="1" applyProtection="1">
      <alignment vertical="center" wrapText="1"/>
      <protection/>
    </xf>
    <xf numFmtId="0" fontId="0" fillId="0" borderId="0" xfId="69" applyFont="1" applyBorder="1" applyAlignment="1" applyProtection="1">
      <alignment horizontal="center" wrapText="1"/>
      <protection/>
    </xf>
    <xf numFmtId="0" fontId="0" fillId="0" borderId="0" xfId="69" applyFont="1" applyAlignment="1" applyProtection="1">
      <alignment horizontal="center" vertical="center" wrapText="1"/>
      <protection/>
    </xf>
    <xf numFmtId="49" fontId="0" fillId="5" borderId="0" xfId="0" applyFont="1" applyFill="1" applyAlignment="1" applyProtection="1">
      <alignment vertical="center"/>
      <protection/>
    </xf>
    <xf numFmtId="49" fontId="0" fillId="0" borderId="0" xfId="0" applyFont="1" applyFill="1" applyBorder="1" applyProtection="1">
      <alignment vertical="top"/>
      <protection/>
    </xf>
    <xf numFmtId="0" fontId="0" fillId="0" borderId="0" xfId="65" applyFont="1" applyFill="1" applyBorder="1" applyAlignment="1" applyProtection="1">
      <alignment wrapText="1"/>
      <protection/>
    </xf>
    <xf numFmtId="49" fontId="0" fillId="0" borderId="0" xfId="63" applyNumberFormat="1" applyFont="1" applyProtection="1">
      <alignment vertical="top"/>
      <protection/>
    </xf>
    <xf numFmtId="49" fontId="0" fillId="0" borderId="0" xfId="56" applyFont="1" applyProtection="1">
      <alignment vertical="top"/>
      <protection/>
    </xf>
    <xf numFmtId="0" fontId="15" fillId="0" borderId="0" xfId="56" applyNumberFormat="1" applyFont="1" applyAlignment="1" applyProtection="1">
      <alignment horizontal="left" vertical="top" wrapText="1"/>
      <protection/>
    </xf>
    <xf numFmtId="0" fontId="15" fillId="0" borderId="0" xfId="56" applyNumberFormat="1" applyFont="1" applyAlignment="1" applyProtection="1">
      <alignment vertical="top" wrapText="1"/>
      <protection/>
    </xf>
    <xf numFmtId="49" fontId="23" fillId="0" borderId="0" xfId="69" applyNumberFormat="1" applyFont="1" applyFill="1" applyAlignment="1" applyProtection="1">
      <alignment horizontal="right"/>
      <protection/>
    </xf>
    <xf numFmtId="0" fontId="22" fillId="0" borderId="0" xfId="71" applyFont="1" applyFill="1" applyBorder="1" applyAlignment="1" applyProtection="1">
      <alignment horizontal="center" vertical="center" wrapText="1"/>
      <protection/>
    </xf>
    <xf numFmtId="49" fontId="0" fillId="0" borderId="0" xfId="0" applyFill="1" applyBorder="1" applyProtection="1">
      <alignment vertical="top"/>
      <protection/>
    </xf>
    <xf numFmtId="49" fontId="0" fillId="3" borderId="3" xfId="0" applyFill="1" applyBorder="1" applyAlignment="1" applyProtection="1">
      <alignment vertical="center"/>
      <protection/>
    </xf>
    <xf numFmtId="49" fontId="0" fillId="0" borderId="0" xfId="0" applyAlignment="1" applyProtection="1">
      <alignment vertical="center"/>
      <protection/>
    </xf>
    <xf numFmtId="49" fontId="9" fillId="25" borderId="0" xfId="0" applyFont="1" applyFill="1" applyAlignment="1" applyProtection="1">
      <alignment horizontal="center" vertical="center"/>
      <protection locked="0"/>
    </xf>
    <xf numFmtId="49" fontId="0" fillId="0" borderId="0" xfId="0" applyAlignment="1" applyProtection="1">
      <alignment horizontal="center" vertical="center"/>
      <protection/>
    </xf>
    <xf numFmtId="49" fontId="9" fillId="25" borderId="0" xfId="0" applyNumberFormat="1" applyFont="1" applyFill="1" applyAlignment="1" applyProtection="1">
      <alignment horizontal="center" vertical="center"/>
      <protection locked="0"/>
    </xf>
    <xf numFmtId="0" fontId="0" fillId="0" borderId="0" xfId="0" applyNumberFormat="1" applyAlignment="1" applyProtection="1">
      <alignment horizontal="center" vertical="center"/>
      <protection/>
    </xf>
    <xf numFmtId="49" fontId="0" fillId="5" borderId="3" xfId="0" applyFill="1" applyBorder="1" applyAlignment="1" applyProtection="1">
      <alignment vertical="center"/>
      <protection/>
    </xf>
    <xf numFmtId="49" fontId="0" fillId="0" borderId="0" xfId="0" applyNumberFormat="1" applyAlignment="1" applyProtection="1">
      <alignment horizontal="center" vertical="center"/>
      <protection/>
    </xf>
    <xf numFmtId="49" fontId="0" fillId="0" borderId="0" xfId="0" applyFont="1" applyAlignment="1" applyProtection="1">
      <alignment vertical="top" wrapText="1"/>
      <protection/>
    </xf>
    <xf numFmtId="49" fontId="0" fillId="0" borderId="0" xfId="0" applyAlignment="1" applyProtection="1">
      <alignment vertical="top" wrapText="1"/>
      <protection/>
    </xf>
    <xf numFmtId="49" fontId="0" fillId="0" borderId="0" xfId="68" applyFont="1" applyProtection="1">
      <alignment vertical="top"/>
      <protection/>
    </xf>
    <xf numFmtId="49" fontId="16" fillId="26" borderId="0" xfId="0" applyFont="1" applyFill="1" applyAlignment="1" applyProtection="1">
      <alignment horizontal="center" vertical="center"/>
      <protection/>
    </xf>
    <xf numFmtId="0" fontId="0" fillId="27" borderId="0" xfId="0" applyNumberFormat="1" applyFill="1" applyAlignment="1" applyProtection="1">
      <alignment horizontal="right" vertical="center"/>
      <protection/>
    </xf>
    <xf numFmtId="49" fontId="0" fillId="0" borderId="0" xfId="0" applyNumberFormat="1" applyAlignment="1" applyProtection="1">
      <alignment vertical="center"/>
      <protection/>
    </xf>
    <xf numFmtId="49" fontId="0" fillId="28" borderId="3" xfId="0" applyFill="1" applyBorder="1" applyAlignment="1" applyProtection="1">
      <alignment horizontal="center" vertical="center"/>
      <protection locked="0"/>
    </xf>
    <xf numFmtId="0" fontId="15" fillId="0" borderId="0" xfId="73" applyFont="1" applyAlignment="1" applyProtection="1">
      <alignment vertical="center" wrapText="1"/>
      <protection/>
    </xf>
    <xf numFmtId="49" fontId="0" fillId="0" borderId="0" xfId="0" applyBorder="1" applyAlignment="1" applyProtection="1">
      <alignment vertical="center"/>
      <protection/>
    </xf>
    <xf numFmtId="49" fontId="0" fillId="0" borderId="0" xfId="0" applyFill="1" applyBorder="1" applyAlignment="1" applyProtection="1">
      <alignment vertical="center"/>
      <protection/>
    </xf>
    <xf numFmtId="0" fontId="0" fillId="0" borderId="0" xfId="64" applyFont="1" applyFill="1" applyBorder="1" applyAlignment="1" applyProtection="1">
      <alignment horizontal="center" vertical="center" wrapText="1"/>
      <protection/>
    </xf>
    <xf numFmtId="0" fontId="0" fillId="0" borderId="0" xfId="64" applyFont="1" applyFill="1" applyBorder="1" applyAlignment="1" applyProtection="1">
      <alignment horizontal="center" vertical="center"/>
      <protection/>
    </xf>
    <xf numFmtId="2" fontId="0" fillId="0" borderId="0" xfId="64" applyNumberFormat="1" applyFont="1" applyFill="1" applyBorder="1" applyAlignment="1" applyProtection="1">
      <alignment horizontal="right" vertical="center"/>
      <protection/>
    </xf>
    <xf numFmtId="49" fontId="0" fillId="0" borderId="0" xfId="64" applyNumberFormat="1" applyFont="1" applyFill="1" applyBorder="1" applyAlignment="1" applyProtection="1">
      <alignment horizontal="right" vertical="center"/>
      <protection/>
    </xf>
    <xf numFmtId="49" fontId="0" fillId="0" borderId="0" xfId="0" applyFont="1" applyFill="1" applyProtection="1">
      <alignment vertical="top"/>
      <protection/>
    </xf>
    <xf numFmtId="49" fontId="0" fillId="28" borderId="3" xfId="0" applyFill="1" applyBorder="1" applyAlignment="1" applyProtection="1">
      <alignment horizontal="center" vertical="center" wrapText="1"/>
      <protection locked="0"/>
    </xf>
    <xf numFmtId="49" fontId="16" fillId="0" borderId="0" xfId="0" applyFont="1" applyAlignment="1" applyProtection="1">
      <alignment horizontal="left" vertical="center"/>
      <protection/>
    </xf>
    <xf numFmtId="0" fontId="9" fillId="0" borderId="0" xfId="70" applyFont="1" applyProtection="1">
      <alignment/>
      <protection/>
    </xf>
    <xf numFmtId="49" fontId="9" fillId="0" borderId="0" xfId="62" applyFont="1" applyFill="1" applyAlignment="1" applyProtection="1">
      <alignment horizontal="center" vertical="center" wrapText="1"/>
      <protection/>
    </xf>
    <xf numFmtId="49" fontId="9" fillId="0" borderId="0" xfId="62" applyFont="1" applyFill="1" applyAlignment="1" applyProtection="1">
      <alignment vertical="center" wrapText="1"/>
      <protection/>
    </xf>
    <xf numFmtId="0" fontId="9" fillId="0" borderId="0" xfId="70" applyFont="1" applyFill="1" applyBorder="1" applyProtection="1">
      <alignment/>
      <protection/>
    </xf>
    <xf numFmtId="49" fontId="9" fillId="0" borderId="0" xfId="0" applyFont="1" applyProtection="1">
      <alignment vertical="top"/>
      <protection/>
    </xf>
    <xf numFmtId="0" fontId="9" fillId="0" borderId="0" xfId="70" applyFont="1" applyBorder="1" applyProtection="1">
      <alignment/>
      <protection/>
    </xf>
    <xf numFmtId="49" fontId="9" fillId="0" borderId="0" xfId="62" applyFont="1" applyFill="1" applyBorder="1" applyAlignment="1" applyProtection="1">
      <alignment horizontal="center" vertical="center" wrapText="1"/>
      <protection/>
    </xf>
    <xf numFmtId="0" fontId="9" fillId="0" borderId="0" xfId="70" applyFont="1" applyBorder="1" applyAlignment="1" applyProtection="1">
      <alignment horizontal="center" wrapText="1"/>
      <protection/>
    </xf>
    <xf numFmtId="49" fontId="9" fillId="0" borderId="0" xfId="45" applyNumberFormat="1" applyFont="1" applyFill="1" applyBorder="1" applyAlignment="1" applyProtection="1">
      <alignment vertical="center"/>
      <protection/>
    </xf>
    <xf numFmtId="49" fontId="9" fillId="0" borderId="0" xfId="0" applyFont="1" applyFill="1" applyProtection="1">
      <alignment vertical="top"/>
      <protection/>
    </xf>
    <xf numFmtId="49" fontId="9" fillId="0" borderId="0" xfId="0" applyFont="1" applyAlignment="1" applyProtection="1">
      <alignment vertical="top"/>
      <protection/>
    </xf>
    <xf numFmtId="49" fontId="9" fillId="0" borderId="0" xfId="0" applyFont="1" applyBorder="1" applyAlignment="1" applyProtection="1">
      <alignment vertical="top"/>
      <protection/>
    </xf>
    <xf numFmtId="49" fontId="9" fillId="0" borderId="0" xfId="0" applyFont="1" applyBorder="1" applyAlignment="1" applyProtection="1">
      <alignment horizontal="left" vertical="top"/>
      <protection/>
    </xf>
    <xf numFmtId="0" fontId="0" fillId="0" borderId="0" xfId="0" applyNumberFormat="1" applyFont="1" applyBorder="1" applyAlignment="1" applyProtection="1">
      <alignment horizontal="left" vertical="center" indent="1"/>
      <protection/>
    </xf>
    <xf numFmtId="49" fontId="9" fillId="0" borderId="0" xfId="0" applyFont="1" applyBorder="1" applyAlignment="1" applyProtection="1">
      <alignment horizontal="center" vertical="top"/>
      <protection/>
    </xf>
    <xf numFmtId="0" fontId="0" fillId="0" borderId="0" xfId="0" applyNumberFormat="1" applyBorder="1" applyAlignment="1" applyProtection="1">
      <alignment horizontal="left" vertical="center" indent="1"/>
      <protection/>
    </xf>
    <xf numFmtId="0" fontId="9" fillId="0" borderId="0" xfId="72" applyNumberFormat="1" applyFont="1" applyFill="1" applyBorder="1" applyAlignment="1" applyProtection="1">
      <alignment horizontal="left" vertical="top"/>
      <protection/>
    </xf>
    <xf numFmtId="0" fontId="0" fillId="0" borderId="0" xfId="72" applyNumberFormat="1" applyFont="1" applyFill="1" applyBorder="1" applyAlignment="1" applyProtection="1">
      <alignment horizontal="left" vertical="center" indent="1"/>
      <protection/>
    </xf>
    <xf numFmtId="49" fontId="9" fillId="0" borderId="0" xfId="0" applyFont="1" applyBorder="1" applyProtection="1">
      <alignment vertical="top"/>
      <protection/>
    </xf>
    <xf numFmtId="0" fontId="9" fillId="0" borderId="0" xfId="72" applyFont="1" applyBorder="1" applyAlignment="1" applyProtection="1">
      <alignment wrapText="1"/>
      <protection/>
    </xf>
    <xf numFmtId="0" fontId="9" fillId="0" borderId="0" xfId="72" applyFont="1" applyBorder="1" applyAlignment="1" applyProtection="1">
      <alignment horizontal="left" wrapText="1"/>
      <protection/>
    </xf>
    <xf numFmtId="0" fontId="9" fillId="0" borderId="0" xfId="72" applyFont="1" applyBorder="1" applyAlignment="1" applyProtection="1">
      <alignment/>
      <protection/>
    </xf>
    <xf numFmtId="49" fontId="9" fillId="0" borderId="0" xfId="0" applyFont="1" applyFill="1" applyBorder="1" applyAlignment="1" applyProtection="1">
      <alignment vertical="top"/>
      <protection/>
    </xf>
    <xf numFmtId="49" fontId="9" fillId="0" borderId="0" xfId="0" applyFont="1" applyFill="1" applyBorder="1" applyProtection="1">
      <alignment vertical="top"/>
      <protection/>
    </xf>
    <xf numFmtId="0" fontId="9" fillId="0" borderId="0" xfId="72" applyFont="1" applyBorder="1" applyAlignment="1" applyProtection="1">
      <alignment horizontal="left"/>
      <protection/>
    </xf>
    <xf numFmtId="49" fontId="0" fillId="0" borderId="4" xfId="0" applyFill="1" applyBorder="1" applyProtection="1">
      <alignment vertical="top"/>
      <protection/>
    </xf>
    <xf numFmtId="0" fontId="9" fillId="0" borderId="3" xfId="72" applyFont="1" applyFill="1" applyBorder="1" applyAlignment="1" applyProtection="1">
      <alignment horizontal="center" vertical="center" wrapText="1"/>
      <protection/>
    </xf>
    <xf numFmtId="49" fontId="9" fillId="0" borderId="3" xfId="72" applyNumberFormat="1" applyFont="1" applyFill="1" applyBorder="1" applyAlignment="1" applyProtection="1">
      <alignment horizontal="left" vertical="center" wrapText="1"/>
      <protection/>
    </xf>
    <xf numFmtId="49" fontId="0" fillId="0" borderId="3" xfId="72" applyNumberFormat="1" applyFont="1" applyFill="1" applyBorder="1" applyAlignment="1" applyProtection="1">
      <alignment horizontal="center" vertical="center"/>
      <protection/>
    </xf>
    <xf numFmtId="49" fontId="0" fillId="0" borderId="3" xfId="72" applyNumberFormat="1" applyFont="1" applyFill="1" applyBorder="1" applyAlignment="1" applyProtection="1">
      <alignment horizontal="left" vertical="center" wrapText="1" indent="1"/>
      <protection/>
    </xf>
    <xf numFmtId="0" fontId="0" fillId="0" borderId="3" xfId="72" applyFont="1" applyFill="1" applyBorder="1" applyAlignment="1" applyProtection="1">
      <alignment horizontal="center" vertical="center" wrapText="1"/>
      <protection/>
    </xf>
    <xf numFmtId="49" fontId="0" fillId="0" borderId="3" xfId="72" applyNumberFormat="1" applyFont="1" applyFill="1" applyBorder="1" applyAlignment="1" applyProtection="1">
      <alignment horizontal="center" vertical="center" wrapText="1"/>
      <protection/>
    </xf>
    <xf numFmtId="49" fontId="24" fillId="29" borderId="5" xfId="72" applyNumberFormat="1" applyFont="1" applyFill="1" applyBorder="1" applyAlignment="1" applyProtection="1">
      <alignment horizontal="center" vertical="center"/>
      <protection/>
    </xf>
    <xf numFmtId="49" fontId="0" fillId="29" borderId="6" xfId="72" applyNumberFormat="1" applyFont="1" applyFill="1" applyBorder="1" applyAlignment="1" applyProtection="1">
      <alignment horizontal="left" vertical="center" wrapText="1" indent="1"/>
      <protection/>
    </xf>
    <xf numFmtId="0" fontId="0" fillId="29" borderId="6" xfId="72" applyFont="1" applyFill="1" applyBorder="1" applyAlignment="1" applyProtection="1">
      <alignment horizontal="center" vertical="center" wrapText="1"/>
      <protection/>
    </xf>
    <xf numFmtId="2" fontId="0" fillId="29" borderId="6" xfId="72" applyNumberFormat="1" applyFont="1" applyFill="1" applyBorder="1" applyAlignment="1" applyProtection="1">
      <alignment horizontal="center" vertical="center" wrapText="1"/>
      <protection/>
    </xf>
    <xf numFmtId="49" fontId="0" fillId="29" borderId="7" xfId="72" applyNumberFormat="1" applyFont="1" applyFill="1" applyBorder="1" applyAlignment="1" applyProtection="1">
      <alignment horizontal="center" vertical="center" wrapText="1"/>
      <protection/>
    </xf>
    <xf numFmtId="49" fontId="0" fillId="28" borderId="3" xfId="72" applyNumberFormat="1" applyFont="1" applyFill="1" applyBorder="1" applyAlignment="1" applyProtection="1">
      <alignment horizontal="left" vertical="center" wrapText="1" indent="2"/>
      <protection locked="0"/>
    </xf>
    <xf numFmtId="49" fontId="0" fillId="29" borderId="5" xfId="72" applyNumberFormat="1" applyFont="1" applyFill="1" applyBorder="1" applyAlignment="1" applyProtection="1">
      <alignment horizontal="center" vertical="center"/>
      <protection/>
    </xf>
    <xf numFmtId="49" fontId="0" fillId="0" borderId="3" xfId="72" applyNumberFormat="1" applyFont="1" applyFill="1" applyBorder="1" applyAlignment="1" applyProtection="1">
      <alignment wrapText="1"/>
      <protection/>
    </xf>
    <xf numFmtId="49" fontId="0" fillId="29" borderId="7" xfId="72" applyNumberFormat="1" applyFont="1" applyFill="1" applyBorder="1" applyAlignment="1" applyProtection="1">
      <alignment wrapText="1"/>
      <protection/>
    </xf>
    <xf numFmtId="49" fontId="0" fillId="0" borderId="8" xfId="0" applyNumberFormat="1" applyFill="1" applyBorder="1" applyAlignment="1" applyProtection="1">
      <alignment horizontal="center" vertical="center"/>
      <protection/>
    </xf>
    <xf numFmtId="49" fontId="0" fillId="0" borderId="4" xfId="0" applyFill="1" applyBorder="1" applyAlignment="1" applyProtection="1">
      <alignment vertical="center"/>
      <protection/>
    </xf>
    <xf numFmtId="49" fontId="0" fillId="0" borderId="9" xfId="0" applyNumberFormat="1" applyFill="1" applyBorder="1" applyAlignment="1" applyProtection="1">
      <alignment horizontal="center" vertical="center"/>
      <protection/>
    </xf>
    <xf numFmtId="49" fontId="0" fillId="0" borderId="10" xfId="0" applyNumberFormat="1" applyFill="1" applyBorder="1" applyAlignment="1" applyProtection="1">
      <alignment horizontal="center" vertical="center"/>
      <protection/>
    </xf>
    <xf numFmtId="49" fontId="0" fillId="0" borderId="11" xfId="0" applyFill="1" applyBorder="1" applyAlignment="1" applyProtection="1">
      <alignment vertical="center"/>
      <protection/>
    </xf>
    <xf numFmtId="49" fontId="0" fillId="0" borderId="12" xfId="0" applyFill="1" applyBorder="1" applyAlignment="1" applyProtection="1">
      <alignment vertical="center" wrapText="1"/>
      <protection/>
    </xf>
    <xf numFmtId="49" fontId="0" fillId="0" borderId="5" xfId="0" applyNumberFormat="1" applyFill="1" applyBorder="1" applyAlignment="1" applyProtection="1">
      <alignment horizontal="center" vertical="center"/>
      <protection/>
    </xf>
    <xf numFmtId="49" fontId="0" fillId="0" borderId="7" xfId="0" applyFont="1" applyFill="1" applyBorder="1" applyProtection="1">
      <alignment vertical="top"/>
      <protection/>
    </xf>
    <xf numFmtId="49" fontId="0" fillId="0" borderId="12" xfId="0" applyFill="1" applyBorder="1" applyAlignment="1" applyProtection="1">
      <alignment vertical="center"/>
      <protection/>
    </xf>
    <xf numFmtId="0" fontId="0" fillId="0" borderId="0" xfId="69" applyFont="1" applyBorder="1" applyAlignment="1" applyProtection="1">
      <alignment horizontal="center" wrapText="1"/>
      <protection/>
    </xf>
    <xf numFmtId="49" fontId="0" fillId="30" borderId="3" xfId="0" applyFont="1" applyFill="1" applyBorder="1" applyAlignment="1" applyProtection="1">
      <alignment horizontal="center" vertical="center" wrapText="1"/>
      <protection/>
    </xf>
    <xf numFmtId="49" fontId="9" fillId="25" borderId="0" xfId="0" applyNumberFormat="1" applyFont="1" applyFill="1" applyAlignment="1" applyProtection="1">
      <alignment horizontal="left" vertical="center"/>
      <protection/>
    </xf>
    <xf numFmtId="49" fontId="0" fillId="5" borderId="0" xfId="0" applyNumberFormat="1" applyFont="1" applyFill="1" applyAlignment="1" applyProtection="1">
      <alignment horizontal="left" vertical="center"/>
      <protection/>
    </xf>
    <xf numFmtId="0" fontId="9" fillId="0" borderId="0" xfId="72" applyFont="1" applyFill="1" applyBorder="1" applyAlignment="1" applyProtection="1">
      <alignment horizontal="center" vertical="center" wrapText="1"/>
      <protection/>
    </xf>
    <xf numFmtId="2" fontId="9" fillId="0" borderId="0" xfId="72" applyNumberFormat="1" applyFont="1" applyFill="1" applyBorder="1" applyAlignment="1" applyProtection="1">
      <alignment horizontal="center" vertical="center" wrapText="1"/>
      <protection/>
    </xf>
    <xf numFmtId="49" fontId="9" fillId="3" borderId="0" xfId="0" applyFont="1" applyFill="1">
      <alignment vertical="top"/>
    </xf>
    <xf numFmtId="0" fontId="9" fillId="0" borderId="0" xfId="64" applyFont="1" applyFill="1" applyBorder="1" applyProtection="1">
      <alignment/>
      <protection/>
    </xf>
    <xf numFmtId="0" fontId="25" fillId="0" borderId="6" xfId="72" applyNumberFormat="1" applyFont="1" applyFill="1" applyBorder="1" applyAlignment="1" applyProtection="1">
      <alignment horizontal="center" vertical="center"/>
      <protection/>
    </xf>
    <xf numFmtId="49" fontId="9" fillId="0" borderId="13" xfId="72" applyNumberFormat="1" applyFont="1" applyFill="1" applyBorder="1" applyAlignment="1" applyProtection="1">
      <alignment horizontal="center" vertical="center"/>
      <protection/>
    </xf>
    <xf numFmtId="49" fontId="25" fillId="0" borderId="6" xfId="72" applyNumberFormat="1" applyFont="1" applyFill="1" applyBorder="1" applyAlignment="1" applyProtection="1">
      <alignment horizontal="center" vertical="center"/>
      <protection/>
    </xf>
    <xf numFmtId="49" fontId="0" fillId="0" borderId="0" xfId="0" applyFont="1" applyFill="1" applyBorder="1" applyProtection="1">
      <alignment vertical="top"/>
      <protection/>
    </xf>
    <xf numFmtId="0" fontId="0" fillId="0" borderId="0" xfId="72" applyFont="1" applyFill="1" applyBorder="1" applyAlignment="1" applyProtection="1">
      <alignment horizontal="center" vertical="center" wrapText="1"/>
      <protection/>
    </xf>
    <xf numFmtId="49" fontId="0" fillId="3" borderId="9" xfId="0" applyNumberFormat="1" applyFill="1" applyBorder="1" applyAlignment="1" applyProtection="1">
      <alignment horizontal="center" vertical="center"/>
      <protection/>
    </xf>
    <xf numFmtId="49" fontId="0" fillId="3" borderId="12" xfId="0" applyFill="1" applyBorder="1" applyProtection="1">
      <alignment vertical="top"/>
      <protection/>
    </xf>
    <xf numFmtId="0" fontId="9" fillId="0" borderId="0" xfId="70" applyFont="1" applyFill="1" applyBorder="1" applyAlignment="1" applyProtection="1">
      <alignment horizontal="center" wrapText="1"/>
      <protection/>
    </xf>
    <xf numFmtId="49" fontId="0" fillId="0" borderId="3" xfId="72" applyNumberFormat="1" applyFont="1" applyFill="1" applyBorder="1" applyAlignment="1" applyProtection="1">
      <alignment horizontal="center" vertical="center"/>
      <protection/>
    </xf>
    <xf numFmtId="49" fontId="9" fillId="25" borderId="0" xfId="0" applyFont="1" applyFill="1" applyAlignment="1" applyProtection="1">
      <alignment vertical="center"/>
      <protection/>
    </xf>
    <xf numFmtId="49" fontId="0" fillId="0" borderId="0" xfId="56">
      <alignment vertical="top"/>
      <protection/>
    </xf>
    <xf numFmtId="0" fontId="0" fillId="0" borderId="0" xfId="71" applyFont="1" applyFill="1" applyBorder="1" applyAlignment="1" applyProtection="1">
      <alignment vertical="center" wrapText="1"/>
      <protection/>
    </xf>
    <xf numFmtId="0" fontId="0" fillId="0" borderId="0" xfId="71" applyFont="1" applyFill="1" applyBorder="1" applyAlignment="1" applyProtection="1">
      <alignment horizontal="center" vertical="center" wrapText="1"/>
      <protection/>
    </xf>
    <xf numFmtId="0" fontId="9" fillId="0" borderId="0" xfId="71" applyFont="1" applyFill="1" applyBorder="1" applyAlignment="1" applyProtection="1">
      <alignment vertical="center" wrapText="1"/>
      <protection/>
    </xf>
    <xf numFmtId="0" fontId="0" fillId="0" borderId="3" xfId="71" applyFont="1" applyFill="1" applyBorder="1" applyAlignment="1" applyProtection="1">
      <alignment horizontal="right" vertical="center" wrapText="1" indent="1"/>
      <protection/>
    </xf>
    <xf numFmtId="0" fontId="0" fillId="0" borderId="3" xfId="71" applyFont="1" applyFill="1" applyBorder="1" applyAlignment="1" applyProtection="1">
      <alignment horizontal="right" vertical="center" wrapText="1" indent="1"/>
      <protection/>
    </xf>
    <xf numFmtId="0" fontId="0" fillId="0" borderId="0" xfId="69" applyFont="1" applyFill="1" applyBorder="1" applyAlignment="1" applyProtection="1">
      <alignment horizontal="center" vertical="center" wrapText="1"/>
      <protection/>
    </xf>
    <xf numFmtId="0" fontId="0" fillId="0" borderId="0" xfId="71" applyFont="1" applyFill="1" applyBorder="1" applyAlignment="1" applyProtection="1">
      <alignment vertical="center"/>
      <protection/>
    </xf>
    <xf numFmtId="49" fontId="9" fillId="0" borderId="0" xfId="74" applyNumberFormat="1" applyFont="1" applyFill="1" applyBorder="1" applyAlignment="1" applyProtection="1">
      <alignment vertical="center"/>
      <protection/>
    </xf>
    <xf numFmtId="49" fontId="0" fillId="0" borderId="3" xfId="0" applyFont="1" applyFill="1" applyBorder="1" applyAlignment="1" applyProtection="1">
      <alignment horizontal="center" vertical="center" wrapText="1"/>
      <protection/>
    </xf>
    <xf numFmtId="49" fontId="16" fillId="0" borderId="0" xfId="0" applyFont="1" applyFill="1" applyProtection="1">
      <alignment vertical="top"/>
      <protection/>
    </xf>
    <xf numFmtId="49" fontId="16" fillId="0" borderId="0" xfId="0" applyNumberFormat="1" applyFont="1" applyFill="1" applyProtection="1">
      <alignment vertical="top"/>
      <protection/>
    </xf>
    <xf numFmtId="49" fontId="24" fillId="0" borderId="5" xfId="0" applyNumberFormat="1" applyFont="1" applyFill="1" applyBorder="1" applyAlignment="1" applyProtection="1">
      <alignment horizontal="center" wrapText="1"/>
      <protection/>
    </xf>
    <xf numFmtId="49" fontId="0" fillId="0" borderId="6" xfId="0" applyFont="1" applyFill="1" applyBorder="1" applyAlignment="1" applyProtection="1">
      <alignment horizontal="left" vertical="center" wrapText="1"/>
      <protection/>
    </xf>
    <xf numFmtId="49" fontId="0" fillId="0" borderId="6" xfId="0" applyFont="1" applyFill="1" applyBorder="1" applyAlignment="1" applyProtection="1">
      <alignment vertical="center"/>
      <protection/>
    </xf>
    <xf numFmtId="49" fontId="0" fillId="0" borderId="7" xfId="0" applyFont="1" applyFill="1" applyBorder="1" applyAlignment="1" applyProtection="1">
      <alignment vertical="center"/>
      <protection/>
    </xf>
    <xf numFmtId="49" fontId="24" fillId="0" borderId="5" xfId="0" applyFont="1" applyFill="1" applyBorder="1" applyAlignment="1" applyProtection="1">
      <alignment horizontal="center" wrapText="1"/>
      <protection/>
    </xf>
    <xf numFmtId="49" fontId="9" fillId="0" borderId="6" xfId="0" applyFont="1" applyFill="1" applyBorder="1" applyProtection="1">
      <alignment vertical="top"/>
      <protection/>
    </xf>
    <xf numFmtId="49" fontId="9" fillId="0" borderId="7" xfId="0" applyFont="1" applyFill="1" applyBorder="1" applyProtection="1">
      <alignment vertical="top"/>
      <protection/>
    </xf>
    <xf numFmtId="49" fontId="46" fillId="0" borderId="5" xfId="0" applyFont="1" applyFill="1" applyBorder="1" applyAlignment="1" applyProtection="1">
      <alignment horizontal="left" vertical="center" indent="1"/>
      <protection/>
    </xf>
    <xf numFmtId="49" fontId="9" fillId="0" borderId="6" xfId="0" applyFont="1" applyFill="1" applyBorder="1" applyAlignment="1" applyProtection="1">
      <alignment horizontal="left" vertical="center" wrapText="1"/>
      <protection/>
    </xf>
    <xf numFmtId="49" fontId="9" fillId="0" borderId="3" xfId="66" applyFont="1" applyFill="1" applyBorder="1" applyAlignment="1" applyProtection="1">
      <alignment horizontal="center" vertical="center"/>
      <protection/>
    </xf>
    <xf numFmtId="49" fontId="0" fillId="0" borderId="0" xfId="66" applyFont="1" applyProtection="1">
      <alignment vertical="top"/>
      <protection/>
    </xf>
    <xf numFmtId="49" fontId="0" fillId="0" borderId="0" xfId="68" applyFont="1" applyAlignment="1" applyProtection="1">
      <alignment horizontal="left" vertical="center" wrapText="1"/>
      <protection/>
    </xf>
    <xf numFmtId="0" fontId="23" fillId="0" borderId="3" xfId="71" applyFont="1" applyFill="1" applyBorder="1" applyAlignment="1" applyProtection="1">
      <alignment horizontal="center" vertical="center" wrapText="1"/>
      <protection/>
    </xf>
    <xf numFmtId="0" fontId="3" fillId="0" borderId="0" xfId="67" applyFont="1" applyProtection="1">
      <alignment/>
      <protection/>
    </xf>
    <xf numFmtId="0" fontId="3" fillId="0" borderId="0" xfId="67" applyFont="1" applyAlignment="1" applyProtection="1">
      <alignment horizontal="center" vertical="center"/>
      <protection/>
    </xf>
    <xf numFmtId="0" fontId="33" fillId="0" borderId="0" xfId="54" applyFont="1" applyAlignment="1" applyProtection="1">
      <alignment horizontal="center" vertical="center"/>
      <protection/>
    </xf>
    <xf numFmtId="0" fontId="3" fillId="0" borderId="0" xfId="67" applyFont="1" applyAlignment="1" applyProtection="1">
      <alignment wrapText="1"/>
      <protection/>
    </xf>
    <xf numFmtId="49" fontId="34" fillId="0" borderId="0" xfId="57" applyNumberFormat="1" applyFont="1" applyFill="1" applyBorder="1" applyAlignment="1" applyProtection="1">
      <alignment horizontal="left" indent="1"/>
      <protection/>
    </xf>
    <xf numFmtId="49" fontId="9" fillId="0" borderId="0" xfId="67" applyNumberFormat="1" applyFont="1" applyFill="1" applyAlignment="1" applyProtection="1">
      <alignment horizontal="right"/>
      <protection/>
    </xf>
    <xf numFmtId="49" fontId="0" fillId="0" borderId="0" xfId="0" applyNumberFormat="1" applyFont="1" applyFill="1" applyBorder="1" applyAlignment="1" applyProtection="1">
      <alignment horizontal="center" vertical="center" wrapText="1"/>
      <protection/>
    </xf>
    <xf numFmtId="49" fontId="3" fillId="0" borderId="0" xfId="0" applyFont="1" applyFill="1" applyBorder="1" applyAlignment="1" applyProtection="1">
      <alignment horizontal="center" vertical="center" wrapText="1"/>
      <protection/>
    </xf>
    <xf numFmtId="49" fontId="27" fillId="0" borderId="3" xfId="68" applyFont="1" applyFill="1" applyBorder="1" applyAlignment="1" applyProtection="1">
      <alignment horizontal="center" vertical="center" wrapText="1"/>
      <protection/>
    </xf>
    <xf numFmtId="49" fontId="25" fillId="0" borderId="14" xfId="72" applyNumberFormat="1" applyFont="1" applyFill="1" applyBorder="1" applyAlignment="1" applyProtection="1">
      <alignment horizontal="center" vertical="center"/>
      <protection/>
    </xf>
    <xf numFmtId="0" fontId="25" fillId="0" borderId="14" xfId="72" applyNumberFormat="1" applyFont="1" applyFill="1" applyBorder="1" applyAlignment="1" applyProtection="1">
      <alignment horizontal="center" vertical="center"/>
      <protection/>
    </xf>
    <xf numFmtId="49" fontId="0" fillId="0" borderId="5" xfId="72" applyNumberFormat="1" applyFont="1" applyFill="1" applyBorder="1" applyAlignment="1" applyProtection="1">
      <alignment horizontal="left" vertical="center" indent="1"/>
      <protection/>
    </xf>
    <xf numFmtId="0" fontId="25" fillId="0" borderId="7" xfId="72" applyNumberFormat="1" applyFont="1" applyFill="1" applyBorder="1" applyAlignment="1" applyProtection="1">
      <alignment horizontal="center" vertical="center"/>
      <protection/>
    </xf>
    <xf numFmtId="49" fontId="0" fillId="0" borderId="5" xfId="72" applyNumberFormat="1" applyFont="1" applyFill="1" applyBorder="1" applyAlignment="1" applyProtection="1">
      <alignment horizontal="center" vertical="center"/>
      <protection/>
    </xf>
    <xf numFmtId="49" fontId="0" fillId="0" borderId="6" xfId="72" applyNumberFormat="1" applyFont="1" applyFill="1" applyBorder="1" applyAlignment="1" applyProtection="1">
      <alignment horizontal="left" vertical="center" wrapText="1" indent="1"/>
      <protection/>
    </xf>
    <xf numFmtId="0" fontId="0" fillId="0" borderId="6" xfId="72" applyFont="1" applyFill="1" applyBorder="1" applyAlignment="1" applyProtection="1">
      <alignment horizontal="center" vertical="center" wrapText="1"/>
      <protection/>
    </xf>
    <xf numFmtId="2" fontId="0" fillId="0" borderId="6" xfId="72" applyNumberFormat="1" applyFont="1" applyFill="1" applyBorder="1" applyAlignment="1" applyProtection="1">
      <alignment horizontal="center" vertical="center" wrapText="1"/>
      <protection/>
    </xf>
    <xf numFmtId="49" fontId="0" fillId="0" borderId="7" xfId="72" applyNumberFormat="1" applyFont="1" applyFill="1" applyBorder="1" applyAlignment="1" applyProtection="1">
      <alignment horizontal="center" vertical="center" wrapText="1"/>
      <protection/>
    </xf>
    <xf numFmtId="49" fontId="0" fillId="0" borderId="14" xfId="0" applyNumberFormat="1" applyFont="1" applyFill="1" applyBorder="1" applyProtection="1">
      <alignment vertical="top"/>
      <protection/>
    </xf>
    <xf numFmtId="0" fontId="35" fillId="0" borderId="0" xfId="61" applyNumberFormat="1" applyFont="1" applyFill="1" applyAlignment="1" applyProtection="1">
      <alignment wrapText="1"/>
      <protection/>
    </xf>
    <xf numFmtId="49" fontId="36" fillId="0" borderId="0" xfId="61" applyFont="1" applyFill="1" applyAlignment="1" applyProtection="1">
      <alignment wrapText="1"/>
      <protection/>
    </xf>
    <xf numFmtId="49" fontId="36" fillId="0" borderId="0" xfId="61" applyFont="1" applyFill="1" applyAlignment="1" applyProtection="1">
      <alignment vertical="center" wrapText="1"/>
      <protection/>
    </xf>
    <xf numFmtId="49" fontId="37" fillId="0" borderId="0" xfId="61" applyFont="1" applyFill="1" applyAlignment="1" applyProtection="1">
      <alignment wrapText="1"/>
      <protection/>
    </xf>
    <xf numFmtId="0" fontId="39" fillId="0" borderId="0" xfId="61" applyNumberFormat="1" applyFont="1" applyFill="1" applyAlignment="1" applyProtection="1">
      <alignment horizontal="left" vertical="center" wrapText="1"/>
      <protection/>
    </xf>
    <xf numFmtId="49" fontId="40" fillId="0" borderId="0" xfId="61" applyFont="1" applyFill="1" applyBorder="1" applyAlignment="1" applyProtection="1">
      <alignment wrapText="1"/>
      <protection/>
    </xf>
    <xf numFmtId="0" fontId="41" fillId="0" borderId="0" xfId="61" applyNumberFormat="1" applyFont="1" applyFill="1" applyAlignment="1" applyProtection="1">
      <alignment vertical="top"/>
      <protection/>
    </xf>
    <xf numFmtId="0" fontId="15" fillId="0" borderId="0" xfId="61" applyNumberFormat="1" applyFont="1" applyFill="1" applyAlignment="1" applyProtection="1">
      <alignment horizontal="left" vertical="top" wrapText="1"/>
      <protection/>
    </xf>
    <xf numFmtId="49" fontId="0" fillId="0" borderId="0" xfId="61" applyFont="1" applyFill="1" applyAlignment="1" applyProtection="1">
      <alignment vertical="top" wrapText="1"/>
      <protection/>
    </xf>
    <xf numFmtId="49" fontId="36" fillId="0" borderId="0" xfId="61" applyFont="1" applyFill="1" applyBorder="1" applyAlignment="1" applyProtection="1">
      <alignment wrapText="1"/>
      <protection/>
    </xf>
    <xf numFmtId="49" fontId="42" fillId="0" borderId="8" xfId="61" applyFont="1" applyFill="1" applyBorder="1" applyAlignment="1" applyProtection="1">
      <alignment wrapText="1"/>
      <protection/>
    </xf>
    <xf numFmtId="49" fontId="42" fillId="0" borderId="4" xfId="61" applyFont="1" applyFill="1" applyBorder="1" applyAlignment="1" applyProtection="1">
      <alignment wrapText="1"/>
      <protection/>
    </xf>
    <xf numFmtId="49" fontId="42" fillId="0" borderId="0" xfId="61" applyFont="1" applyFill="1" applyBorder="1" applyAlignment="1" applyProtection="1">
      <alignment wrapText="1"/>
      <protection/>
    </xf>
    <xf numFmtId="49" fontId="43" fillId="0" borderId="4" xfId="61" applyFont="1" applyFill="1" applyBorder="1" applyAlignment="1" applyProtection="1">
      <alignment vertical="center" wrapText="1"/>
      <protection/>
    </xf>
    <xf numFmtId="49" fontId="36" fillId="0" borderId="8" xfId="61" applyFont="1" applyFill="1" applyBorder="1" applyAlignment="1" applyProtection="1">
      <alignment wrapText="1"/>
      <protection/>
    </xf>
    <xf numFmtId="49" fontId="44" fillId="0" borderId="4" xfId="61" applyFont="1" applyFill="1" applyBorder="1" applyAlignment="1" applyProtection="1">
      <alignment horizontal="left" vertical="center" wrapText="1"/>
      <protection/>
    </xf>
    <xf numFmtId="49" fontId="43" fillId="0" borderId="4" xfId="61" applyFont="1" applyFill="1" applyBorder="1" applyAlignment="1" applyProtection="1">
      <alignment horizontal="center" vertical="center" wrapText="1"/>
      <protection/>
    </xf>
    <xf numFmtId="49" fontId="44" fillId="0" borderId="8" xfId="61" applyFont="1" applyFill="1" applyBorder="1" applyAlignment="1" applyProtection="1">
      <alignment horizontal="left" vertical="center" wrapText="1"/>
      <protection/>
    </xf>
    <xf numFmtId="49" fontId="44" fillId="0" borderId="0" xfId="61" applyFont="1" applyFill="1" applyBorder="1" applyAlignment="1" applyProtection="1">
      <alignment horizontal="left" vertical="center" wrapText="1"/>
      <protection/>
    </xf>
    <xf numFmtId="49" fontId="3" fillId="2" borderId="3" xfId="59" applyNumberFormat="1" applyFont="1" applyFill="1" applyBorder="1" applyAlignment="1" applyProtection="1">
      <alignment horizontal="center" vertical="center" wrapText="1"/>
      <protection/>
    </xf>
    <xf numFmtId="49" fontId="42" fillId="0" borderId="8" xfId="61" applyFont="1" applyFill="1" applyBorder="1" applyAlignment="1" applyProtection="1">
      <alignment vertical="center"/>
      <protection/>
    </xf>
    <xf numFmtId="49" fontId="42" fillId="0" borderId="0" xfId="61" applyFont="1" applyFill="1" applyBorder="1" applyAlignment="1" applyProtection="1">
      <alignment vertical="center"/>
      <protection/>
    </xf>
    <xf numFmtId="49" fontId="3" fillId="31" borderId="3" xfId="59" applyNumberFormat="1" applyFont="1" applyFill="1" applyBorder="1" applyAlignment="1" applyProtection="1">
      <alignment horizontal="center" vertical="center" wrapText="1"/>
      <protection/>
    </xf>
    <xf numFmtId="49" fontId="42" fillId="0" borderId="0" xfId="61" applyFont="1" applyFill="1" applyBorder="1" applyAlignment="1" applyProtection="1">
      <alignment horizontal="left" vertical="center" wrapText="1"/>
      <protection/>
    </xf>
    <xf numFmtId="49" fontId="3" fillId="28" borderId="3" xfId="59" applyNumberFormat="1" applyFont="1" applyFill="1" applyBorder="1" applyAlignment="1" applyProtection="1">
      <alignment horizontal="center" vertical="center"/>
      <protection/>
    </xf>
    <xf numFmtId="49" fontId="42" fillId="0" borderId="8" xfId="61" applyFont="1" applyFill="1" applyBorder="1" applyAlignment="1" applyProtection="1">
      <alignment horizontal="left" vertical="center"/>
      <protection/>
    </xf>
    <xf numFmtId="49" fontId="3" fillId="30" borderId="3" xfId="0" applyFont="1" applyFill="1" applyBorder="1" applyAlignment="1" applyProtection="1">
      <alignment horizontal="center" vertical="center" wrapText="1"/>
      <protection/>
    </xf>
    <xf numFmtId="49" fontId="42" fillId="0" borderId="0" xfId="61" applyFont="1" applyFill="1" applyBorder="1" applyAlignment="1" applyProtection="1">
      <alignment horizontal="left" vertical="center"/>
      <protection/>
    </xf>
    <xf numFmtId="0" fontId="15" fillId="0" borderId="0" xfId="42" applyFont="1" applyFill="1" applyBorder="1" applyAlignment="1" applyProtection="1">
      <alignment horizontal="right" vertical="top" wrapText="1"/>
      <protection/>
    </xf>
    <xf numFmtId="0" fontId="15" fillId="0" borderId="0" xfId="42" applyFont="1" applyFill="1" applyBorder="1" applyAlignment="1" applyProtection="1">
      <alignment horizontal="left" vertical="top" wrapText="1"/>
      <protection/>
    </xf>
    <xf numFmtId="49" fontId="42" fillId="0" borderId="0" xfId="61" applyFont="1" applyFill="1" applyBorder="1" applyAlignment="1" applyProtection="1">
      <alignment vertical="top" wrapText="1"/>
      <protection/>
    </xf>
    <xf numFmtId="0" fontId="15" fillId="0" borderId="0" xfId="42" applyFont="1" applyFill="1" applyBorder="1" applyAlignment="1" applyProtection="1">
      <alignment horizontal="left" vertical="top"/>
      <protection/>
    </xf>
    <xf numFmtId="0" fontId="3" fillId="0" borderId="0" xfId="61" applyNumberFormat="1" applyFont="1" applyFill="1" applyBorder="1" applyAlignment="1" applyProtection="1">
      <alignment vertical="center" wrapText="1"/>
      <protection/>
    </xf>
    <xf numFmtId="0" fontId="3" fillId="0" borderId="0" xfId="61" applyNumberFormat="1" applyFont="1" applyFill="1" applyBorder="1" applyAlignment="1" applyProtection="1">
      <alignment vertical="top" wrapText="1"/>
      <protection/>
    </xf>
    <xf numFmtId="49" fontId="17" fillId="0" borderId="0" xfId="52" applyNumberFormat="1" applyFont="1" applyFill="1" applyBorder="1" applyAlignment="1" applyProtection="1">
      <alignment wrapText="1"/>
      <protection/>
    </xf>
    <xf numFmtId="49" fontId="17" fillId="0" borderId="0" xfId="52" applyNumberFormat="1" applyFont="1" applyFill="1" applyBorder="1" applyAlignment="1" applyProtection="1">
      <alignment horizontal="left" wrapText="1"/>
      <protection/>
    </xf>
    <xf numFmtId="49" fontId="42" fillId="0" borderId="0" xfId="61" applyFont="1" applyFill="1" applyBorder="1" applyAlignment="1" applyProtection="1">
      <alignment horizontal="right" wrapText="1"/>
      <protection/>
    </xf>
    <xf numFmtId="49" fontId="36" fillId="0" borderId="9" xfId="61" applyFont="1" applyFill="1" applyBorder="1" applyAlignment="1" applyProtection="1">
      <alignment wrapText="1"/>
      <protection/>
    </xf>
    <xf numFmtId="49" fontId="44" fillId="0" borderId="12" xfId="61" applyFont="1" applyFill="1" applyBorder="1" applyAlignment="1" applyProtection="1">
      <alignment horizontal="left" vertical="center" wrapText="1"/>
      <protection/>
    </xf>
    <xf numFmtId="49" fontId="44" fillId="0" borderId="9" xfId="61" applyFont="1" applyFill="1" applyBorder="1" applyAlignment="1" applyProtection="1">
      <alignment horizontal="left" vertical="center" wrapText="1"/>
      <protection/>
    </xf>
    <xf numFmtId="49" fontId="44" fillId="0" borderId="15" xfId="61" applyFont="1" applyFill="1" applyBorder="1" applyAlignment="1" applyProtection="1">
      <alignment horizontal="left" vertical="center" wrapText="1"/>
      <protection/>
    </xf>
    <xf numFmtId="49" fontId="43" fillId="0" borderId="12" xfId="61" applyFont="1" applyFill="1" applyBorder="1" applyAlignment="1" applyProtection="1">
      <alignment vertical="center" wrapText="1"/>
      <protection/>
    </xf>
    <xf numFmtId="0" fontId="47" fillId="0" borderId="0" xfId="51" applyFont="1" applyBorder="1" applyAlignment="1" applyProtection="1">
      <alignment horizontal="left" vertical="center" indent="1"/>
      <protection/>
    </xf>
    <xf numFmtId="49" fontId="24" fillId="0" borderId="5" xfId="72" applyNumberFormat="1" applyFont="1" applyFill="1" applyBorder="1" applyAlignment="1" applyProtection="1">
      <alignment horizontal="center" vertical="center"/>
      <protection/>
    </xf>
    <xf numFmtId="49" fontId="0" fillId="0" borderId="6" xfId="0" applyNumberFormat="1" applyFont="1" applyFill="1" applyBorder="1" applyProtection="1">
      <alignment vertical="top"/>
      <protection/>
    </xf>
    <xf numFmtId="49" fontId="0" fillId="0" borderId="6" xfId="72" applyNumberFormat="1" applyFont="1" applyFill="1" applyBorder="1" applyAlignment="1" applyProtection="1">
      <alignment horizontal="center" vertical="center" wrapText="1"/>
      <protection/>
    </xf>
    <xf numFmtId="0" fontId="0" fillId="0" borderId="14" xfId="72" applyFont="1" applyFill="1" applyBorder="1" applyAlignment="1" applyProtection="1">
      <alignment horizontal="center" vertical="center" wrapText="1"/>
      <protection/>
    </xf>
    <xf numFmtId="2" fontId="0" fillId="0" borderId="14" xfId="72" applyNumberFormat="1" applyFont="1" applyFill="1" applyBorder="1" applyAlignment="1" applyProtection="1">
      <alignment horizontal="center" vertical="center" wrapText="1"/>
      <protection/>
    </xf>
    <xf numFmtId="49" fontId="0" fillId="0" borderId="14" xfId="72" applyNumberFormat="1" applyFont="1" applyFill="1" applyBorder="1" applyAlignment="1" applyProtection="1">
      <alignment horizontal="center" vertical="center" wrapText="1"/>
      <protection/>
    </xf>
    <xf numFmtId="49" fontId="0" fillId="0" borderId="7" xfId="72" applyNumberFormat="1" applyFont="1" applyFill="1" applyBorder="1" applyAlignment="1" applyProtection="1">
      <alignment wrapText="1"/>
      <protection/>
    </xf>
    <xf numFmtId="49" fontId="0" fillId="0" borderId="0" xfId="0" applyFont="1" applyFill="1" applyBorder="1" applyAlignment="1" applyProtection="1">
      <alignment horizontal="center" vertical="center" wrapText="1"/>
      <protection/>
    </xf>
    <xf numFmtId="49" fontId="0" fillId="0" borderId="0" xfId="0" applyNumberFormat="1" applyFont="1" applyFill="1" applyBorder="1" applyAlignment="1" applyProtection="1">
      <alignment horizontal="center" vertical="center" wrapText="1"/>
      <protection/>
    </xf>
    <xf numFmtId="0" fontId="9" fillId="0" borderId="5" xfId="0" applyNumberFormat="1" applyFont="1" applyFill="1" applyBorder="1" applyAlignment="1" applyProtection="1">
      <alignment horizontal="left" vertical="center" indent="1"/>
      <protection/>
    </xf>
    <xf numFmtId="49" fontId="9" fillId="0" borderId="6" xfId="0" applyFont="1" applyFill="1" applyBorder="1" applyAlignment="1" applyProtection="1">
      <alignment horizontal="left" vertical="center" indent="1"/>
      <protection/>
    </xf>
    <xf numFmtId="49" fontId="9" fillId="0" borderId="7" xfId="0" applyFont="1" applyFill="1" applyBorder="1" applyAlignment="1" applyProtection="1">
      <alignment horizontal="left" vertical="center" indent="1"/>
      <protection/>
    </xf>
    <xf numFmtId="49" fontId="0" fillId="0" borderId="0" xfId="0" applyBorder="1" applyProtection="1">
      <alignment vertical="top"/>
      <protection/>
    </xf>
    <xf numFmtId="49" fontId="9" fillId="0" borderId="0" xfId="0" applyNumberFormat="1" applyFont="1" applyFill="1" applyBorder="1" applyAlignment="1" applyProtection="1">
      <alignment horizontal="right"/>
      <protection/>
    </xf>
    <xf numFmtId="49" fontId="0" fillId="0" borderId="6" xfId="0" applyFill="1" applyBorder="1" applyProtection="1">
      <alignment vertical="top"/>
      <protection/>
    </xf>
    <xf numFmtId="49" fontId="0" fillId="0" borderId="6" xfId="0" applyNumberFormat="1" applyFont="1" applyFill="1" applyBorder="1" applyAlignment="1" applyProtection="1">
      <alignment horizontal="center" vertical="center"/>
      <protection/>
    </xf>
    <xf numFmtId="49" fontId="0" fillId="0" borderId="14" xfId="0" applyNumberFormat="1" applyFont="1" applyFill="1" applyBorder="1" applyAlignment="1" applyProtection="1">
      <alignment horizontal="center" vertical="center" wrapText="1"/>
      <protection/>
    </xf>
    <xf numFmtId="49" fontId="0" fillId="0" borderId="14" xfId="0" applyFont="1" applyFill="1" applyBorder="1" applyAlignment="1" applyProtection="1">
      <alignment horizontal="center" vertical="center" wrapText="1"/>
      <protection/>
    </xf>
    <xf numFmtId="49" fontId="0" fillId="0" borderId="0" xfId="0" applyNumberFormat="1" applyBorder="1" applyProtection="1">
      <alignment vertical="top"/>
      <protection/>
    </xf>
    <xf numFmtId="0" fontId="48" fillId="0" borderId="0" xfId="57" applyNumberFormat="1" applyFont="1" applyFill="1" applyBorder="1" applyAlignment="1" applyProtection="1">
      <alignment horizontal="center" vertical="center" wrapText="1"/>
      <protection/>
    </xf>
    <xf numFmtId="49" fontId="0" fillId="0" borderId="0" xfId="58" applyProtection="1">
      <alignment vertical="top"/>
      <protection/>
    </xf>
    <xf numFmtId="49" fontId="9" fillId="32" borderId="3" xfId="0" applyFont="1" applyFill="1" applyBorder="1" applyAlignment="1" applyProtection="1">
      <alignment horizontal="center" vertical="center" wrapText="1"/>
      <protection/>
    </xf>
    <xf numFmtId="4" fontId="9" fillId="31" borderId="3" xfId="72" applyNumberFormat="1" applyFont="1" applyFill="1" applyBorder="1" applyAlignment="1" applyProtection="1">
      <alignment horizontal="right" vertical="center" wrapText="1"/>
      <protection/>
    </xf>
    <xf numFmtId="49" fontId="9" fillId="2" borderId="3" xfId="72" applyNumberFormat="1" applyFont="1" applyFill="1" applyBorder="1" applyAlignment="1" applyProtection="1">
      <alignment horizontal="left" vertical="center" wrapText="1"/>
      <protection locked="0"/>
    </xf>
    <xf numFmtId="4" fontId="0" fillId="31" borderId="3" xfId="72" applyNumberFormat="1" applyFont="1" applyFill="1" applyBorder="1" applyAlignment="1" applyProtection="1">
      <alignment horizontal="right" vertical="center" wrapText="1"/>
      <protection/>
    </xf>
    <xf numFmtId="49" fontId="0" fillId="2" borderId="3" xfId="72" applyNumberFormat="1" applyFont="1" applyFill="1" applyBorder="1" applyAlignment="1" applyProtection="1">
      <alignment horizontal="left" vertical="center" wrapText="1"/>
      <protection locked="0"/>
    </xf>
    <xf numFmtId="49" fontId="0" fillId="31" borderId="3" xfId="0" applyNumberFormat="1" applyFont="1" applyFill="1" applyBorder="1" applyAlignment="1" applyProtection="1">
      <alignment horizontal="left" vertical="center" wrapText="1"/>
      <protection/>
    </xf>
    <xf numFmtId="49" fontId="15" fillId="2" borderId="3" xfId="72" applyNumberFormat="1" applyFont="1" applyFill="1" applyBorder="1" applyAlignment="1" applyProtection="1">
      <alignment horizontal="left" vertical="center" wrapText="1"/>
      <protection locked="0"/>
    </xf>
    <xf numFmtId="0" fontId="0" fillId="0" borderId="4" xfId="71" applyFont="1" applyFill="1" applyBorder="1" applyAlignment="1" applyProtection="1">
      <alignment horizontal="right" vertical="center" wrapText="1" indent="1"/>
      <protection/>
    </xf>
    <xf numFmtId="49" fontId="51" fillId="0" borderId="3" xfId="72" applyNumberFormat="1" applyFont="1" applyFill="1" applyBorder="1" applyAlignment="1" applyProtection="1">
      <alignment horizontal="center" vertical="center" wrapText="1"/>
      <protection/>
    </xf>
    <xf numFmtId="49" fontId="51" fillId="33" borderId="3" xfId="72" applyNumberFormat="1" applyFont="1" applyFill="1" applyBorder="1" applyAlignment="1" applyProtection="1">
      <alignment horizontal="center" vertical="center" wrapText="1"/>
      <protection/>
    </xf>
    <xf numFmtId="4" fontId="51" fillId="31" borderId="3" xfId="72" applyNumberFormat="1" applyFont="1" applyFill="1" applyBorder="1" applyAlignment="1" applyProtection="1">
      <alignment horizontal="right" vertical="center" wrapText="1"/>
      <protection/>
    </xf>
    <xf numFmtId="49" fontId="51" fillId="2" borderId="3" xfId="72" applyNumberFormat="1" applyFont="1" applyFill="1" applyBorder="1" applyAlignment="1" applyProtection="1">
      <alignment horizontal="left" vertical="center" wrapText="1"/>
      <protection locked="0"/>
    </xf>
    <xf numFmtId="4" fontId="0" fillId="28" borderId="3" xfId="72" applyNumberFormat="1" applyFont="1" applyFill="1" applyBorder="1" applyAlignment="1" applyProtection="1">
      <alignment horizontal="right" vertical="center" wrapText="1"/>
      <protection locked="0"/>
    </xf>
    <xf numFmtId="0" fontId="52" fillId="0" borderId="0" xfId="51" applyFont="1" applyBorder="1" applyAlignment="1" applyProtection="1">
      <alignment horizontal="left" vertical="center" indent="1"/>
      <protection/>
    </xf>
    <xf numFmtId="49" fontId="51" fillId="0" borderId="3" xfId="72" applyNumberFormat="1" applyFont="1" applyFill="1" applyBorder="1" applyAlignment="1" applyProtection="1">
      <alignment horizontal="left" vertical="center" wrapText="1" indent="1"/>
      <protection/>
    </xf>
    <xf numFmtId="49" fontId="25" fillId="0" borderId="15" xfId="0" applyNumberFormat="1" applyFont="1" applyFill="1" applyBorder="1" applyAlignment="1" applyProtection="1">
      <alignment horizontal="center" vertical="center"/>
      <protection/>
    </xf>
    <xf numFmtId="49" fontId="51" fillId="0" borderId="3" xfId="55" applyNumberFormat="1" applyFont="1" applyFill="1" applyBorder="1" applyAlignment="1" applyProtection="1">
      <alignment horizontal="center" vertical="center" wrapText="1"/>
      <protection/>
    </xf>
    <xf numFmtId="49" fontId="51" fillId="0" borderId="3" xfId="0" applyNumberFormat="1" applyFont="1" applyFill="1" applyBorder="1" applyAlignment="1" applyProtection="1">
      <alignment horizontal="center" vertical="center" wrapText="1"/>
      <protection/>
    </xf>
    <xf numFmtId="49" fontId="53" fillId="0" borderId="3" xfId="62" applyNumberFormat="1" applyFont="1" applyFill="1" applyBorder="1" applyAlignment="1" applyProtection="1">
      <alignment horizontal="center" vertical="center"/>
      <protection/>
    </xf>
    <xf numFmtId="49" fontId="53" fillId="0" borderId="3" xfId="62" applyNumberFormat="1" applyFont="1" applyFill="1" applyBorder="1" applyAlignment="1" applyProtection="1">
      <alignment horizontal="left" vertical="center" wrapText="1"/>
      <protection/>
    </xf>
    <xf numFmtId="4" fontId="51" fillId="31" borderId="3" xfId="70" applyNumberFormat="1" applyFont="1" applyFill="1" applyBorder="1" applyAlignment="1" applyProtection="1">
      <alignment horizontal="right" vertical="center" wrapText="1"/>
      <protection/>
    </xf>
    <xf numFmtId="49" fontId="53" fillId="0" borderId="3" xfId="70" applyNumberFormat="1" applyFont="1" applyFill="1" applyBorder="1" applyAlignment="1" applyProtection="1">
      <alignment horizontal="center" vertical="center"/>
      <protection/>
    </xf>
    <xf numFmtId="49" fontId="51" fillId="0" borderId="3" xfId="70" applyNumberFormat="1" applyFont="1" applyFill="1" applyBorder="1" applyAlignment="1" applyProtection="1">
      <alignment horizontal="center" vertical="center"/>
      <protection/>
    </xf>
    <xf numFmtId="4" fontId="51" fillId="0" borderId="3" xfId="70" applyNumberFormat="1" applyFont="1" applyFill="1" applyBorder="1" applyAlignment="1" applyProtection="1">
      <alignment horizontal="center" vertical="center" wrapText="1"/>
      <protection/>
    </xf>
    <xf numFmtId="4" fontId="51" fillId="31" borderId="3" xfId="55" applyNumberFormat="1" applyFont="1" applyFill="1" applyBorder="1" applyAlignment="1" applyProtection="1">
      <alignment horizontal="right" vertical="center" wrapText="1"/>
      <protection/>
    </xf>
    <xf numFmtId="4" fontId="51" fillId="31" borderId="3" xfId="62" applyNumberFormat="1" applyFont="1" applyFill="1" applyBorder="1" applyAlignment="1" applyProtection="1">
      <alignment horizontal="right" vertical="center" wrapText="1"/>
      <protection/>
    </xf>
    <xf numFmtId="4" fontId="51" fillId="0" borderId="3" xfId="62" applyNumberFormat="1" applyFont="1" applyFill="1" applyBorder="1" applyAlignment="1" applyProtection="1">
      <alignment horizontal="center" vertical="center" wrapText="1"/>
      <protection/>
    </xf>
    <xf numFmtId="49" fontId="53" fillId="0" borderId="5" xfId="62" applyNumberFormat="1" applyFont="1" applyFill="1" applyBorder="1" applyAlignment="1" applyProtection="1">
      <alignment horizontal="left" vertical="center" wrapText="1"/>
      <protection/>
    </xf>
    <xf numFmtId="49" fontId="53" fillId="0" borderId="5" xfId="62" applyNumberFormat="1" applyFont="1" applyFill="1" applyBorder="1" applyAlignment="1" applyProtection="1">
      <alignment horizontal="left" vertical="center" wrapText="1" indent="1"/>
      <protection/>
    </xf>
    <xf numFmtId="49" fontId="51" fillId="0" borderId="5" xfId="62" applyNumberFormat="1" applyFont="1" applyFill="1" applyBorder="1" applyAlignment="1" applyProtection="1">
      <alignment horizontal="left" vertical="center" wrapText="1" indent="2"/>
      <protection/>
    </xf>
    <xf numFmtId="0" fontId="25" fillId="0" borderId="0" xfId="0" applyNumberFormat="1" applyFont="1" applyFill="1" applyBorder="1" applyAlignment="1" applyProtection="1">
      <alignment horizontal="center" vertical="center"/>
      <protection/>
    </xf>
    <xf numFmtId="49" fontId="2" fillId="0" borderId="3" xfId="0" applyFont="1" applyFill="1" applyBorder="1" applyAlignment="1" applyProtection="1">
      <alignment/>
      <protection/>
    </xf>
    <xf numFmtId="0" fontId="49" fillId="0" borderId="0" xfId="70" applyFont="1" applyProtection="1">
      <alignment/>
      <protection/>
    </xf>
    <xf numFmtId="49" fontId="53" fillId="0" borderId="5" xfId="0" applyFont="1" applyBorder="1" applyAlignment="1">
      <alignment vertical="center"/>
    </xf>
    <xf numFmtId="49" fontId="50" fillId="0" borderId="0" xfId="0" applyFont="1" applyProtection="1">
      <alignment vertical="top"/>
      <protection/>
    </xf>
    <xf numFmtId="49" fontId="49" fillId="0" borderId="0" xfId="0" applyFont="1" applyProtection="1">
      <alignment vertical="top"/>
      <protection/>
    </xf>
    <xf numFmtId="49" fontId="0" fillId="0" borderId="3" xfId="0" applyNumberFormat="1" applyFill="1" applyBorder="1" applyAlignment="1" applyProtection="1">
      <alignment horizontal="center" vertical="center" wrapText="1"/>
      <protection/>
    </xf>
    <xf numFmtId="0" fontId="0" fillId="2" borderId="3" xfId="0" applyNumberFormat="1" applyFill="1" applyBorder="1" applyAlignment="1" applyProtection="1">
      <alignment horizontal="left" vertical="center" wrapText="1"/>
      <protection locked="0"/>
    </xf>
    <xf numFmtId="1" fontId="0" fillId="28" borderId="3" xfId="72" applyNumberFormat="1" applyFont="1" applyFill="1" applyBorder="1" applyAlignment="1" applyProtection="1">
      <alignment horizontal="center" vertical="center" wrapText="1"/>
      <protection locked="0"/>
    </xf>
    <xf numFmtId="49" fontId="54" fillId="0" borderId="0" xfId="0" applyFont="1" applyProtection="1">
      <alignment vertical="top"/>
      <protection/>
    </xf>
    <xf numFmtId="49" fontId="54" fillId="0" borderId="0" xfId="0" applyFont="1" applyFill="1" applyProtection="1">
      <alignment vertical="top"/>
      <protection/>
    </xf>
    <xf numFmtId="0" fontId="54" fillId="0" borderId="0" xfId="0" applyNumberFormat="1" applyFont="1" applyFill="1" applyProtection="1">
      <alignment vertical="top"/>
      <protection/>
    </xf>
    <xf numFmtId="49" fontId="54" fillId="0" borderId="0" xfId="0" applyFont="1" applyFill="1" applyBorder="1" applyProtection="1">
      <alignment vertical="top"/>
      <protection/>
    </xf>
    <xf numFmtId="49" fontId="0" fillId="28" borderId="3" xfId="72" applyNumberFormat="1" applyFont="1" applyFill="1" applyBorder="1" applyAlignment="1" applyProtection="1">
      <alignment horizontal="right" vertical="center" wrapText="1"/>
      <protection locked="0"/>
    </xf>
    <xf numFmtId="49" fontId="0" fillId="28" borderId="3" xfId="72" applyNumberFormat="1" applyFont="1" applyFill="1" applyBorder="1" applyAlignment="1" applyProtection="1">
      <alignment horizontal="right" vertical="center" wrapText="1"/>
      <protection locked="0"/>
    </xf>
    <xf numFmtId="0" fontId="16" fillId="0" borderId="0" xfId="0" applyNumberFormat="1" applyFont="1" applyAlignment="1" applyProtection="1">
      <alignment horizontal="center" vertical="center"/>
      <protection/>
    </xf>
    <xf numFmtId="0" fontId="56" fillId="0" borderId="0" xfId="57" applyNumberFormat="1" applyFont="1" applyFill="1" applyBorder="1" applyAlignment="1" applyProtection="1">
      <alignment horizontal="center" vertical="center" wrapText="1"/>
      <protection/>
    </xf>
    <xf numFmtId="49" fontId="0" fillId="0" borderId="3" xfId="0" applyNumberFormat="1" applyFont="1" applyFill="1" applyBorder="1" applyAlignment="1" applyProtection="1">
      <alignment horizontal="center" vertical="center" wrapText="1"/>
      <protection/>
    </xf>
    <xf numFmtId="49" fontId="0" fillId="30" borderId="3" xfId="0" applyFont="1" applyFill="1" applyBorder="1" applyAlignment="1" applyProtection="1">
      <alignment horizontal="left" vertical="center" wrapText="1" indent="1"/>
      <protection/>
    </xf>
    <xf numFmtId="49" fontId="56" fillId="0" borderId="4" xfId="0" applyFont="1" applyFill="1" applyBorder="1" applyAlignment="1" applyProtection="1">
      <alignment horizontal="center" vertical="center" wrapText="1"/>
      <protection/>
    </xf>
    <xf numFmtId="49" fontId="9" fillId="0" borderId="6" xfId="0" applyFont="1" applyFill="1" applyBorder="1" applyAlignment="1" applyProtection="1">
      <alignment horizontal="left" vertical="center"/>
      <protection/>
    </xf>
    <xf numFmtId="0" fontId="57" fillId="0" borderId="16" xfId="104" applyFont="1" applyFill="1" applyBorder="1" applyAlignment="1">
      <alignment vertical="center" wrapText="1" shrinkToFit="1"/>
      <protection/>
    </xf>
    <xf numFmtId="2" fontId="57" fillId="0" borderId="16" xfId="101" applyNumberFormat="1" applyFont="1" applyFill="1" applyBorder="1" applyAlignment="1">
      <alignment horizontal="left" vertical="center" wrapText="1"/>
      <protection/>
    </xf>
    <xf numFmtId="2" fontId="57" fillId="0" borderId="16" xfId="101" applyNumberFormat="1" applyFont="1" applyFill="1" applyBorder="1" applyAlignment="1">
      <alignment horizontal="left" vertical="center" wrapText="1"/>
      <protection/>
    </xf>
    <xf numFmtId="2" fontId="57" fillId="0" borderId="16" xfId="101" applyNumberFormat="1" applyFont="1" applyFill="1" applyBorder="1" applyAlignment="1">
      <alignment horizontal="left" vertical="center" wrapText="1"/>
      <protection/>
    </xf>
    <xf numFmtId="2" fontId="57" fillId="0" borderId="16" xfId="101" applyNumberFormat="1" applyFont="1" applyFill="1" applyBorder="1" applyAlignment="1">
      <alignment horizontal="left" vertical="center" wrapText="1"/>
      <protection/>
    </xf>
    <xf numFmtId="2" fontId="57" fillId="0" borderId="16" xfId="101" applyNumberFormat="1" applyFont="1" applyFill="1" applyBorder="1" applyAlignment="1">
      <alignment horizontal="left" vertical="center" wrapText="1"/>
      <protection/>
    </xf>
    <xf numFmtId="2" fontId="57" fillId="0" borderId="16" xfId="101" applyNumberFormat="1" applyFont="1" applyFill="1" applyBorder="1" applyAlignment="1">
      <alignment horizontal="left" vertical="center" wrapText="1"/>
      <protection/>
    </xf>
    <xf numFmtId="2" fontId="57" fillId="0" borderId="16" xfId="101" applyNumberFormat="1" applyFont="1" applyFill="1" applyBorder="1" applyAlignment="1">
      <alignment horizontal="left" vertical="center" wrapText="1"/>
      <protection/>
    </xf>
    <xf numFmtId="2" fontId="57" fillId="0" borderId="16" xfId="101" applyNumberFormat="1" applyFont="1" applyFill="1" applyBorder="1" applyAlignment="1">
      <alignment horizontal="left" vertical="center" wrapText="1"/>
      <protection/>
    </xf>
    <xf numFmtId="2" fontId="57" fillId="0" borderId="16" xfId="101" applyNumberFormat="1" applyFont="1" applyFill="1" applyBorder="1" applyAlignment="1">
      <alignment horizontal="left" vertical="center" wrapText="1"/>
      <protection/>
    </xf>
    <xf numFmtId="2" fontId="57" fillId="0" borderId="16" xfId="101" applyNumberFormat="1" applyFont="1" applyFill="1" applyBorder="1" applyAlignment="1">
      <alignment horizontal="left" vertical="center" wrapText="1"/>
      <protection/>
    </xf>
    <xf numFmtId="2" fontId="57" fillId="0" borderId="16" xfId="101" applyNumberFormat="1" applyFont="1" applyFill="1" applyBorder="1" applyAlignment="1">
      <alignment horizontal="left" vertical="center" wrapText="1"/>
      <protection/>
    </xf>
    <xf numFmtId="2" fontId="57" fillId="0" borderId="16" xfId="101" applyNumberFormat="1" applyFont="1" applyFill="1" applyBorder="1" applyAlignment="1">
      <alignment horizontal="left" vertical="center" wrapText="1"/>
      <protection/>
    </xf>
    <xf numFmtId="2" fontId="57" fillId="0" borderId="16" xfId="101" applyNumberFormat="1" applyFont="1" applyFill="1" applyBorder="1" applyAlignment="1">
      <alignment horizontal="left" vertical="center" wrapText="1"/>
      <protection/>
    </xf>
    <xf numFmtId="2" fontId="57" fillId="0" borderId="16" xfId="101" applyNumberFormat="1" applyFont="1" applyFill="1" applyBorder="1" applyAlignment="1">
      <alignment horizontal="left" vertical="center" wrapText="1"/>
      <protection/>
    </xf>
    <xf numFmtId="0" fontId="42" fillId="0" borderId="0" xfId="61" applyNumberFormat="1" applyFont="1" applyFill="1" applyBorder="1" applyAlignment="1" applyProtection="1">
      <alignment horizontal="justify" vertical="center" wrapText="1"/>
      <protection/>
    </xf>
    <xf numFmtId="0" fontId="42" fillId="0" borderId="0" xfId="61" applyNumberFormat="1" applyFont="1" applyFill="1" applyBorder="1" applyAlignment="1" applyProtection="1">
      <alignment horizontal="justify" vertical="top" wrapText="1"/>
      <protection/>
    </xf>
    <xf numFmtId="49" fontId="42" fillId="0" borderId="0" xfId="61" applyFont="1" applyFill="1" applyBorder="1" applyAlignment="1" applyProtection="1">
      <alignment horizontal="left" wrapText="1"/>
      <protection/>
    </xf>
    <xf numFmtId="0" fontId="15" fillId="0" borderId="0" xfId="42" applyFont="1" applyFill="1" applyBorder="1" applyAlignment="1" applyProtection="1">
      <alignment horizontal="right" vertical="center" wrapText="1"/>
      <protection/>
    </xf>
    <xf numFmtId="49" fontId="15" fillId="0" borderId="0" xfId="35" applyNumberFormat="1" applyFont="1" applyFill="1" applyBorder="1" applyAlignment="1" applyProtection="1">
      <alignment horizontal="left" vertical="center" wrapText="1" indent="1"/>
      <protection/>
    </xf>
    <xf numFmtId="49" fontId="15" fillId="0" borderId="0" xfId="35" applyNumberFormat="1" applyFill="1" applyBorder="1" applyAlignment="1" applyProtection="1">
      <alignment horizontal="left" vertical="center" wrapText="1" indent="1"/>
      <protection/>
    </xf>
    <xf numFmtId="49" fontId="45" fillId="0" borderId="0" xfId="51" applyNumberFormat="1" applyFont="1" applyBorder="1" applyAlignment="1" applyProtection="1">
      <alignment horizontal="left" vertical="top" indent="1"/>
      <protection/>
    </xf>
    <xf numFmtId="49" fontId="0" fillId="0" borderId="0" xfId="0" applyBorder="1" applyAlignment="1">
      <alignment horizontal="left" vertical="top" indent="1"/>
    </xf>
    <xf numFmtId="49" fontId="11" fillId="0" borderId="0" xfId="51" applyNumberFormat="1" applyFill="1" applyBorder="1" applyAlignment="1" applyProtection="1">
      <alignment horizontal="left" vertical="center" wrapText="1"/>
      <protection/>
    </xf>
    <xf numFmtId="49" fontId="45" fillId="0" borderId="0" xfId="53" applyNumberFormat="1" applyFont="1" applyFill="1" applyBorder="1" applyAlignment="1" applyProtection="1">
      <alignment horizontal="left" vertical="center" wrapText="1"/>
      <protection/>
    </xf>
    <xf numFmtId="49" fontId="42" fillId="0" borderId="0" xfId="61" applyFont="1" applyFill="1" applyBorder="1" applyAlignment="1" applyProtection="1">
      <alignment horizontal="justify" vertical="justify" wrapText="1"/>
      <protection/>
    </xf>
    <xf numFmtId="0" fontId="15" fillId="0" borderId="0" xfId="42" applyFont="1" applyFill="1" applyBorder="1" applyAlignment="1" applyProtection="1">
      <alignment horizontal="left" vertical="center" wrapText="1"/>
      <protection/>
    </xf>
    <xf numFmtId="49" fontId="45" fillId="0" borderId="0" xfId="51" applyNumberFormat="1" applyFont="1" applyBorder="1" applyProtection="1">
      <alignment vertical="top"/>
      <protection/>
    </xf>
    <xf numFmtId="49" fontId="0" fillId="0" borderId="0" xfId="0" applyBorder="1">
      <alignment vertical="top"/>
    </xf>
    <xf numFmtId="0" fontId="15" fillId="0" borderId="0" xfId="42" applyFont="1" applyFill="1" applyBorder="1" applyAlignment="1" applyProtection="1">
      <alignment horizontal="justify" vertical="top" wrapText="1"/>
      <protection/>
    </xf>
    <xf numFmtId="49" fontId="45" fillId="0" borderId="0" xfId="53" applyNumberFormat="1" applyFont="1" applyFill="1" applyBorder="1" applyAlignment="1" applyProtection="1">
      <alignment horizontal="left" vertical="top" wrapText="1" indent="1"/>
      <protection/>
    </xf>
    <xf numFmtId="0" fontId="38" fillId="0" borderId="0" xfId="61" applyNumberFormat="1" applyFont="1" applyFill="1" applyAlignment="1" applyProtection="1">
      <alignment horizontal="left" vertical="center" wrapText="1"/>
      <protection/>
    </xf>
    <xf numFmtId="0" fontId="38" fillId="0" borderId="0" xfId="61" applyNumberFormat="1" applyFont="1" applyFill="1" applyAlignment="1" applyProtection="1">
      <alignment horizontal="left" vertical="center"/>
      <protection/>
    </xf>
    <xf numFmtId="49" fontId="15" fillId="3" borderId="5" xfId="49" applyNumberFormat="1" applyFont="1" applyFill="1" applyBorder="1" applyAlignment="1">
      <alignment horizontal="center" vertical="center" wrapText="1"/>
      <protection/>
    </xf>
    <xf numFmtId="0" fontId="15" fillId="3" borderId="6" xfId="49" applyNumberFormat="1" applyFont="1" applyFill="1" applyBorder="1" applyAlignment="1">
      <alignment horizontal="center" vertical="center" wrapText="1"/>
      <protection/>
    </xf>
    <xf numFmtId="0" fontId="15" fillId="3" borderId="7" xfId="49" applyNumberFormat="1" applyFont="1" applyFill="1" applyBorder="1" applyAlignment="1">
      <alignment horizontal="center" vertical="center" wrapText="1"/>
      <protection/>
    </xf>
    <xf numFmtId="49" fontId="0" fillId="0" borderId="6" xfId="71" applyNumberFormat="1" applyFont="1" applyFill="1" applyBorder="1" applyAlignment="1" applyProtection="1">
      <alignment horizontal="center" vertical="center" wrapText="1"/>
      <protection/>
    </xf>
    <xf numFmtId="49" fontId="0" fillId="0" borderId="6" xfId="0" applyFill="1" applyBorder="1" applyAlignment="1" applyProtection="1">
      <alignment horizontal="center" vertical="center" wrapText="1"/>
      <protection/>
    </xf>
    <xf numFmtId="0" fontId="0" fillId="31" borderId="3" xfId="0" applyNumberFormat="1" applyFill="1" applyBorder="1" applyAlignment="1" applyProtection="1">
      <alignment horizontal="center" vertical="center" wrapText="1"/>
      <protection/>
    </xf>
    <xf numFmtId="0" fontId="0" fillId="28" borderId="3" xfId="0" applyNumberFormat="1" applyFill="1" applyBorder="1" applyAlignment="1" applyProtection="1">
      <alignment horizontal="center" vertical="center" wrapText="1"/>
      <protection/>
    </xf>
    <xf numFmtId="14" fontId="0" fillId="0" borderId="3" xfId="71" applyNumberFormat="1" applyFont="1" applyFill="1" applyBorder="1" applyAlignment="1" applyProtection="1">
      <alignment horizontal="center" vertical="center" wrapText="1"/>
      <protection/>
    </xf>
    <xf numFmtId="49" fontId="0" fillId="2" borderId="3" xfId="71" applyNumberFormat="1" applyFont="1" applyFill="1" applyBorder="1" applyAlignment="1" applyProtection="1">
      <alignment horizontal="center" vertical="center" wrapText="1"/>
      <protection locked="0"/>
    </xf>
    <xf numFmtId="0" fontId="0" fillId="0" borderId="3" xfId="71" applyFont="1" applyFill="1" applyBorder="1" applyAlignment="1" applyProtection="1">
      <alignment horizontal="center" vertical="center" wrapText="1"/>
      <protection/>
    </xf>
    <xf numFmtId="49" fontId="0" fillId="0" borderId="3" xfId="0" applyFont="1" applyFill="1" applyBorder="1" applyAlignment="1" applyProtection="1">
      <alignment horizontal="center" vertical="center" wrapText="1"/>
      <protection/>
    </xf>
    <xf numFmtId="49" fontId="0" fillId="28" borderId="3" xfId="71" applyNumberFormat="1" applyFont="1" applyFill="1" applyBorder="1" applyAlignment="1" applyProtection="1">
      <alignment horizontal="center" vertical="center" wrapText="1"/>
      <protection locked="0"/>
    </xf>
    <xf numFmtId="49" fontId="54" fillId="0" borderId="0" xfId="0" applyNumberFormat="1" applyFont="1" applyFill="1" applyBorder="1" applyAlignment="1" applyProtection="1">
      <alignment horizontal="left" vertical="center" wrapText="1" indent="1"/>
      <protection/>
    </xf>
    <xf numFmtId="49" fontId="54" fillId="0" borderId="0" xfId="0" applyFont="1" applyFill="1" applyBorder="1" applyAlignment="1" applyProtection="1">
      <alignment horizontal="left" vertical="center" wrapText="1" indent="1"/>
      <protection/>
    </xf>
    <xf numFmtId="0" fontId="0" fillId="0" borderId="15" xfId="0" applyNumberFormat="1" applyFont="1" applyFill="1" applyBorder="1" applyAlignment="1" applyProtection="1">
      <alignment horizontal="left" vertical="center" indent="1"/>
      <protection/>
    </xf>
    <xf numFmtId="49" fontId="0" fillId="0" borderId="3" xfId="0" applyFont="1" applyFill="1" applyBorder="1" applyAlignment="1" applyProtection="1">
      <alignment horizontal="left" vertical="center" wrapText="1" indent="1"/>
      <protection/>
    </xf>
    <xf numFmtId="49" fontId="0" fillId="0" borderId="5" xfId="0" applyNumberFormat="1" applyFont="1" applyFill="1" applyBorder="1" applyAlignment="1" applyProtection="1">
      <alignment horizontal="left" vertical="center" wrapText="1" indent="1"/>
      <protection/>
    </xf>
    <xf numFmtId="49" fontId="0" fillId="0" borderId="6" xfId="0" applyFont="1" applyFill="1" applyBorder="1" applyAlignment="1" applyProtection="1">
      <alignment horizontal="left" vertical="center" wrapText="1" indent="1"/>
      <protection/>
    </xf>
    <xf numFmtId="49" fontId="0" fillId="0" borderId="7" xfId="0" applyFont="1" applyFill="1" applyBorder="1" applyAlignment="1" applyProtection="1">
      <alignment horizontal="left" vertical="center" wrapText="1" indent="1"/>
      <protection/>
    </xf>
    <xf numFmtId="49" fontId="26" fillId="0" borderId="14" xfId="0" applyNumberFormat="1" applyFont="1" applyFill="1" applyBorder="1" applyAlignment="1" applyProtection="1">
      <alignment horizontal="left" vertical="center" indent="1"/>
      <protection/>
    </xf>
    <xf numFmtId="49" fontId="26" fillId="0" borderId="14" xfId="0" applyFont="1" applyFill="1" applyBorder="1" applyAlignment="1" applyProtection="1">
      <alignment horizontal="left" vertical="center" indent="1"/>
      <protection/>
    </xf>
    <xf numFmtId="49" fontId="0" fillId="0" borderId="17" xfId="71" applyNumberFormat="1" applyFont="1" applyFill="1" applyBorder="1" applyAlignment="1" applyProtection="1">
      <alignment horizontal="center" vertical="center" wrapText="1"/>
      <protection/>
    </xf>
    <xf numFmtId="49" fontId="0" fillId="0" borderId="17" xfId="71" applyNumberFormat="1" applyFont="1" applyFill="1" applyBorder="1" applyAlignment="1" applyProtection="1">
      <alignment horizontal="center" vertical="center" wrapText="1"/>
      <protection/>
    </xf>
    <xf numFmtId="0" fontId="0" fillId="28" borderId="5" xfId="71" applyFont="1" applyFill="1" applyBorder="1" applyAlignment="1" applyProtection="1">
      <alignment vertical="center" wrapText="1"/>
      <protection locked="0"/>
    </xf>
    <xf numFmtId="0" fontId="0" fillId="28" borderId="7" xfId="71" applyFont="1" applyFill="1" applyBorder="1" applyAlignment="1" applyProtection="1">
      <alignment vertical="center" wrapText="1"/>
      <protection locked="0"/>
    </xf>
    <xf numFmtId="0" fontId="0" fillId="0" borderId="5" xfId="69" applyFont="1" applyBorder="1" applyAlignment="1" applyProtection="1">
      <alignment horizontal="center" vertical="center" wrapText="1"/>
      <protection/>
    </xf>
    <xf numFmtId="0" fontId="0" fillId="0" borderId="7" xfId="69" applyFont="1" applyBorder="1" applyAlignment="1" applyProtection="1">
      <alignment horizontal="center" vertical="center" wrapText="1"/>
      <protection/>
    </xf>
    <xf numFmtId="0" fontId="0" fillId="0" borderId="3" xfId="69" applyFont="1" applyBorder="1" applyAlignment="1" applyProtection="1">
      <alignment horizontal="center" vertical="center" wrapText="1"/>
      <protection/>
    </xf>
    <xf numFmtId="0" fontId="9" fillId="0" borderId="0" xfId="70" applyFont="1" applyAlignment="1" applyProtection="1">
      <alignment horizontal="center" wrapText="1"/>
      <protection/>
    </xf>
    <xf numFmtId="49" fontId="51" fillId="0" borderId="3" xfId="45" applyNumberFormat="1" applyFont="1" applyFill="1" applyBorder="1" applyAlignment="1" applyProtection="1">
      <alignment horizontal="center" vertical="center" wrapText="1"/>
      <protection/>
    </xf>
    <xf numFmtId="49" fontId="51" fillId="0" borderId="3" xfId="0" applyFont="1" applyFill="1" applyBorder="1" applyAlignment="1" applyProtection="1">
      <alignment horizontal="center" vertical="center" wrapText="1"/>
      <protection/>
    </xf>
    <xf numFmtId="49" fontId="51" fillId="0" borderId="3" xfId="55" applyNumberFormat="1" applyFont="1" applyFill="1" applyBorder="1" applyAlignment="1" applyProtection="1">
      <alignment horizontal="center" vertical="center" wrapText="1"/>
      <protection/>
    </xf>
    <xf numFmtId="0" fontId="51" fillId="0" borderId="3" xfId="55" applyFont="1" applyFill="1" applyBorder="1" applyAlignment="1" applyProtection="1">
      <alignment horizontal="center" vertical="center" wrapText="1"/>
      <protection/>
    </xf>
    <xf numFmtId="49" fontId="51" fillId="0" borderId="3" xfId="70" applyNumberFormat="1" applyFont="1" applyFill="1" applyBorder="1" applyAlignment="1" applyProtection="1">
      <alignment horizontal="center" vertical="center" wrapText="1"/>
      <protection/>
    </xf>
    <xf numFmtId="0" fontId="51" fillId="0" borderId="3" xfId="70" applyFont="1" applyFill="1" applyBorder="1" applyAlignment="1" applyProtection="1">
      <alignment horizontal="center" vertical="center" wrapText="1"/>
      <protection/>
    </xf>
    <xf numFmtId="0" fontId="15" fillId="0" borderId="6" xfId="45" applyNumberFormat="1" applyFont="1" applyFill="1" applyBorder="1" applyAlignment="1" applyProtection="1">
      <alignment horizontal="left" wrapText="1" indent="1"/>
      <protection/>
    </xf>
    <xf numFmtId="0" fontId="15" fillId="0" borderId="6" xfId="0" applyNumberFormat="1" applyFont="1" applyFill="1" applyBorder="1" applyAlignment="1" applyProtection="1">
      <alignment horizontal="left" wrapText="1" indent="1"/>
      <protection/>
    </xf>
    <xf numFmtId="49" fontId="0" fillId="0" borderId="0" xfId="0" applyAlignment="1" applyProtection="1">
      <alignment horizontal="center" vertical="top"/>
      <protection/>
    </xf>
    <xf numFmtId="0" fontId="51" fillId="0" borderId="10" xfId="72" applyFont="1" applyFill="1" applyBorder="1" applyAlignment="1" applyProtection="1">
      <alignment horizontal="center" vertical="center" wrapText="1"/>
      <protection/>
    </xf>
    <xf numFmtId="0" fontId="51" fillId="0" borderId="11" xfId="72" applyFont="1" applyFill="1" applyBorder="1" applyAlignment="1" applyProtection="1">
      <alignment horizontal="center" vertical="center" wrapText="1"/>
      <protection/>
    </xf>
    <xf numFmtId="0" fontId="51" fillId="0" borderId="9" xfId="72" applyFont="1" applyFill="1" applyBorder="1" applyAlignment="1" applyProtection="1">
      <alignment horizontal="center" vertical="center" wrapText="1"/>
      <protection/>
    </xf>
    <xf numFmtId="0" fontId="51" fillId="0" borderId="12" xfId="72" applyFont="1" applyFill="1" applyBorder="1" applyAlignment="1" applyProtection="1">
      <alignment horizontal="center" vertical="center" wrapText="1"/>
      <protection/>
    </xf>
    <xf numFmtId="49" fontId="51" fillId="0" borderId="5" xfId="62" applyNumberFormat="1" applyFont="1" applyFill="1" applyBorder="1" applyAlignment="1" applyProtection="1">
      <alignment horizontal="center" vertical="center" wrapText="1"/>
      <protection/>
    </xf>
    <xf numFmtId="49" fontId="51" fillId="0" borderId="7" xfId="62" applyNumberFormat="1" applyFont="1" applyFill="1" applyBorder="1" applyAlignment="1" applyProtection="1">
      <alignment horizontal="center" vertical="center" wrapText="1"/>
      <protection/>
    </xf>
    <xf numFmtId="49" fontId="51" fillId="0" borderId="10" xfId="72" applyNumberFormat="1" applyFont="1" applyFill="1" applyBorder="1" applyAlignment="1" applyProtection="1">
      <alignment horizontal="center" vertical="center" wrapText="1"/>
      <protection/>
    </xf>
    <xf numFmtId="49" fontId="51" fillId="0" borderId="14" xfId="72" applyNumberFormat="1" applyFont="1" applyFill="1" applyBorder="1" applyAlignment="1" applyProtection="1">
      <alignment horizontal="center" vertical="center" wrapText="1"/>
      <protection/>
    </xf>
    <xf numFmtId="49" fontId="51" fillId="0" borderId="11" xfId="72" applyNumberFormat="1" applyFont="1" applyFill="1" applyBorder="1" applyAlignment="1" applyProtection="1">
      <alignment horizontal="center" vertical="center" wrapText="1"/>
      <protection/>
    </xf>
    <xf numFmtId="49" fontId="51" fillId="0" borderId="9" xfId="72" applyNumberFormat="1" applyFont="1" applyFill="1" applyBorder="1" applyAlignment="1" applyProtection="1">
      <alignment horizontal="center" vertical="center" wrapText="1"/>
      <protection/>
    </xf>
    <xf numFmtId="49" fontId="51" fillId="0" borderId="15" xfId="72" applyNumberFormat="1" applyFont="1" applyFill="1" applyBorder="1" applyAlignment="1" applyProtection="1">
      <alignment horizontal="center" vertical="center" wrapText="1"/>
      <protection/>
    </xf>
    <xf numFmtId="49" fontId="51" fillId="0" borderId="12" xfId="72" applyNumberFormat="1" applyFont="1" applyFill="1" applyBorder="1" applyAlignment="1" applyProtection="1">
      <alignment horizontal="center" vertical="center" wrapText="1"/>
      <protection/>
    </xf>
    <xf numFmtId="49" fontId="51" fillId="0" borderId="5" xfId="72" applyNumberFormat="1" applyFont="1" applyFill="1" applyBorder="1" applyAlignment="1" applyProtection="1">
      <alignment horizontal="center" vertical="center" wrapText="1"/>
      <protection/>
    </xf>
    <xf numFmtId="49" fontId="51" fillId="0" borderId="6" xfId="72" applyNumberFormat="1" applyFont="1" applyFill="1" applyBorder="1" applyAlignment="1" applyProtection="1">
      <alignment horizontal="center" vertical="center" wrapText="1"/>
      <protection/>
    </xf>
    <xf numFmtId="49" fontId="51" fillId="0" borderId="7" xfId="72" applyNumberFormat="1" applyFont="1" applyFill="1" applyBorder="1" applyAlignment="1" applyProtection="1">
      <alignment horizontal="center" vertical="center" wrapText="1"/>
      <protection/>
    </xf>
    <xf numFmtId="49" fontId="51" fillId="0" borderId="18" xfId="72" applyNumberFormat="1" applyFont="1" applyFill="1" applyBorder="1" applyAlignment="1" applyProtection="1">
      <alignment horizontal="center" vertical="center" wrapText="1"/>
      <protection/>
    </xf>
    <xf numFmtId="49" fontId="51" fillId="0" borderId="19" xfId="72" applyNumberFormat="1" applyFont="1" applyFill="1" applyBorder="1" applyAlignment="1" applyProtection="1">
      <alignment horizontal="center" vertical="center" wrapText="1"/>
      <protection/>
    </xf>
    <xf numFmtId="49" fontId="51" fillId="0" borderId="13" xfId="72" applyNumberFormat="1" applyFont="1" applyFill="1" applyBorder="1" applyAlignment="1" applyProtection="1">
      <alignment horizontal="center" vertical="center" wrapText="1"/>
      <protection/>
    </xf>
    <xf numFmtId="0" fontId="0" fillId="0" borderId="0" xfId="72" applyFont="1" applyFill="1" applyBorder="1" applyAlignment="1" applyProtection="1">
      <alignment horizontal="left" indent="1"/>
      <protection/>
    </xf>
    <xf numFmtId="49" fontId="0" fillId="0" borderId="0" xfId="0" applyFont="1" applyFill="1" applyBorder="1" applyAlignment="1" applyProtection="1">
      <alignment horizontal="left" indent="1"/>
      <protection/>
    </xf>
    <xf numFmtId="49" fontId="51" fillId="0" borderId="8" xfId="72" applyNumberFormat="1" applyFont="1" applyFill="1" applyBorder="1" applyAlignment="1" applyProtection="1">
      <alignment horizontal="center" vertical="center" wrapText="1"/>
      <protection/>
    </xf>
    <xf numFmtId="49" fontId="51" fillId="0" borderId="4" xfId="72" applyNumberFormat="1" applyFont="1" applyFill="1" applyBorder="1" applyAlignment="1" applyProtection="1">
      <alignment horizontal="center" vertical="center" wrapText="1"/>
      <protection/>
    </xf>
    <xf numFmtId="49" fontId="51" fillId="0" borderId="10" xfId="62" applyNumberFormat="1" applyFont="1" applyFill="1" applyBorder="1" applyAlignment="1" applyProtection="1">
      <alignment horizontal="center" vertical="center" wrapText="1"/>
      <protection/>
    </xf>
    <xf numFmtId="49" fontId="51" fillId="0" borderId="11" xfId="62" applyNumberFormat="1" applyFont="1" applyFill="1" applyBorder="1" applyAlignment="1" applyProtection="1">
      <alignment horizontal="center" vertical="center" wrapText="1"/>
      <protection/>
    </xf>
    <xf numFmtId="49" fontId="51" fillId="0" borderId="9" xfId="62" applyNumberFormat="1" applyFont="1" applyFill="1" applyBorder="1" applyAlignment="1" applyProtection="1">
      <alignment horizontal="center" vertical="center" wrapText="1"/>
      <protection/>
    </xf>
    <xf numFmtId="49" fontId="51" fillId="0" borderId="12" xfId="62" applyNumberFormat="1" applyFont="1" applyFill="1" applyBorder="1" applyAlignment="1" applyProtection="1">
      <alignment horizontal="center" vertical="center" wrapText="1"/>
      <protection/>
    </xf>
    <xf numFmtId="0" fontId="51" fillId="0" borderId="18" xfId="72" applyFont="1" applyFill="1" applyBorder="1" applyAlignment="1" applyProtection="1">
      <alignment horizontal="center" vertical="center" wrapText="1"/>
      <protection/>
    </xf>
    <xf numFmtId="0" fontId="51" fillId="0" borderId="19" xfId="72" applyFont="1" applyFill="1" applyBorder="1" applyAlignment="1" applyProtection="1">
      <alignment horizontal="center" vertical="center" wrapText="1"/>
      <protection/>
    </xf>
    <xf numFmtId="0" fontId="51" fillId="0" borderId="13" xfId="72" applyFont="1" applyFill="1" applyBorder="1" applyAlignment="1" applyProtection="1">
      <alignment horizontal="center" vertical="center" wrapText="1"/>
      <protection/>
    </xf>
    <xf numFmtId="0" fontId="51" fillId="0" borderId="3" xfId="72" applyFont="1" applyFill="1" applyBorder="1" applyAlignment="1" applyProtection="1">
      <alignment horizontal="center" vertical="center" wrapText="1"/>
      <protection/>
    </xf>
    <xf numFmtId="49" fontId="51" fillId="0" borderId="3" xfId="62" applyNumberFormat="1" applyFont="1" applyFill="1" applyBorder="1" applyAlignment="1" applyProtection="1">
      <alignment horizontal="center" vertical="center" wrapText="1"/>
      <protection/>
    </xf>
    <xf numFmtId="49" fontId="51" fillId="0" borderId="3" xfId="62" applyNumberFormat="1" applyFont="1" applyFill="1" applyBorder="1" applyAlignment="1" applyProtection="1">
      <alignment horizontal="center" vertical="center" textRotation="90" wrapText="1"/>
      <protection/>
    </xf>
    <xf numFmtId="49" fontId="51" fillId="0" borderId="3" xfId="72" applyNumberFormat="1" applyFont="1" applyFill="1" applyBorder="1" applyAlignment="1" applyProtection="1">
      <alignment horizontal="center" vertical="center" wrapText="1"/>
      <protection/>
    </xf>
    <xf numFmtId="0" fontId="51" fillId="0" borderId="3" xfId="60" applyFont="1" applyFill="1" applyBorder="1" applyAlignment="1" applyProtection="1">
      <alignment horizontal="center" vertical="center"/>
      <protection/>
    </xf>
    <xf numFmtId="0" fontId="0" fillId="0" borderId="3" xfId="60" applyFont="1" applyFill="1" applyBorder="1" applyAlignment="1" applyProtection="1">
      <alignment horizontal="center" vertical="center" wrapText="1"/>
      <protection/>
    </xf>
    <xf numFmtId="49" fontId="0" fillId="33" borderId="3" xfId="72" applyNumberFormat="1" applyFont="1" applyFill="1" applyBorder="1" applyAlignment="1" applyProtection="1">
      <alignment horizontal="center" vertical="center" wrapText="1"/>
      <protection/>
    </xf>
    <xf numFmtId="49" fontId="26" fillId="0" borderId="0" xfId="0" applyNumberFormat="1" applyFont="1" applyFill="1" applyBorder="1" applyAlignment="1" applyProtection="1">
      <alignment horizontal="left" vertical="center" indent="1"/>
      <protection/>
    </xf>
    <xf numFmtId="49" fontId="26" fillId="0" borderId="0" xfId="0" applyFont="1" applyFill="1" applyBorder="1" applyAlignment="1" applyProtection="1">
      <alignment horizontal="left" vertical="center" indent="1"/>
      <protection/>
    </xf>
    <xf numFmtId="49" fontId="0" fillId="0" borderId="0" xfId="0" applyNumberFormat="1" applyFont="1" applyFill="1" applyBorder="1" applyAlignment="1" applyProtection="1">
      <alignment horizontal="left" vertical="center" wrapText="1" indent="1"/>
      <protection/>
    </xf>
    <xf numFmtId="49" fontId="3" fillId="0" borderId="0" xfId="0" applyFont="1" applyFill="1" applyBorder="1" applyAlignment="1" applyProtection="1">
      <alignment horizontal="left" vertical="center" wrapText="1" indent="1"/>
      <protection/>
    </xf>
    <xf numFmtId="0" fontId="16" fillId="0" borderId="0" xfId="0" applyNumberFormat="1" applyFont="1" applyAlignment="1" applyProtection="1">
      <alignment horizontal="center" vertical="center"/>
      <protection/>
    </xf>
    <xf numFmtId="49" fontId="9" fillId="0" borderId="0" xfId="0" applyFont="1" applyAlignment="1" applyProtection="1">
      <alignment horizontal="center" vertical="top"/>
      <protection/>
    </xf>
    <xf numFmtId="49" fontId="17" fillId="0" borderId="0" xfId="51" applyNumberFormat="1" applyFont="1" applyFill="1" applyBorder="1" applyAlignment="1" applyProtection="1">
      <alignment horizontal="center" vertical="center"/>
      <protection/>
    </xf>
    <xf numFmtId="49" fontId="0" fillId="0" borderId="0" xfId="75" applyNumberFormat="1" applyFont="1" applyFill="1" applyBorder="1" applyAlignment="1" applyProtection="1">
      <alignment horizontal="center" vertical="center"/>
      <protection/>
    </xf>
    <xf numFmtId="0" fontId="17" fillId="0" borderId="0" xfId="51" applyNumberFormat="1" applyFont="1" applyFill="1" applyBorder="1" applyAlignment="1" applyProtection="1">
      <alignment horizontal="center" vertical="center"/>
      <protection/>
    </xf>
  </cellXfs>
  <cellStyles count="100">
    <cellStyle name="Normal" xfId="0"/>
    <cellStyle name="Percent" xfId="15" builtinId="5"/>
    <cellStyle name="Currency" xfId="16" builtinId="4"/>
    <cellStyle name="Currency [0]" xfId="17" builtinId="7"/>
    <cellStyle name="Comma" xfId="18" builtinId="3"/>
    <cellStyle name="Comma [0]" xfId="19" builtinId="6"/>
    <cellStyle name=" 1" xfId="20"/>
    <cellStyle name=" 1 2" xfId="21"/>
    <cellStyle name=" 1_Stage1" xfId="22"/>
    <cellStyle name="_Model_RAB Мой_PR.PROG.WARM.NOTCOMBI.2012.2.16_v1.4(04.04.11) " xfId="23"/>
    <cellStyle name="_Model_RAB Мой_Книга2_PR.PROG.WARM.NOTCOMBI.2012.2.16_v1.4(04.04.11) " xfId="24"/>
    <cellStyle name="_Model_RAB_MRSK_svod_PR.PROG.WARM.NOTCOMBI.2012.2.16_v1.4(04.04.11) " xfId="25"/>
    <cellStyle name="_Model_RAB_MRSK_svod_Книга2_PR.PROG.WARM.NOTCOMBI.2012.2.16_v1.4(04.04.11) " xfId="26"/>
    <cellStyle name="_МОДЕЛЬ_1 (2)_PR.PROG.WARM.NOTCOMBI.2012.2.16_v1.4(04.04.11) " xfId="27"/>
    <cellStyle name="_МОДЕЛЬ_1 (2)_Книга2_PR.PROG.WARM.NOTCOMBI.2012.2.16_v1.4(04.04.11) " xfId="28"/>
    <cellStyle name="_пр 5 тариф RAB_PR.PROG.WARM.NOTCOMBI.2012.2.16_v1.4(04.04.11) " xfId="29"/>
    <cellStyle name="_пр 5 тариф RAB_Книга2_PR.PROG.WARM.NOTCOMBI.2012.2.16_v1.4(04.04.11) " xfId="30"/>
    <cellStyle name="_Расчет RAB_22072008_PR.PROG.WARM.NOTCOMBI.2012.2.16_v1.4(04.04.11) " xfId="31"/>
    <cellStyle name="_Расчет RAB_22072008_Книга2_PR.PROG.WARM.NOTCOMBI.2012.2.16_v1.4(04.04.11) " xfId="32"/>
    <cellStyle name="_Расчет RAB_Лен и МОЭСК_с 2010 года_14.04.2009_со сглаж_version 3.0_без ФСК_PR.PROG.WARM.NOTCOMBI.2012.2.16_v1.4(04.04.11) " xfId="33"/>
    <cellStyle name="_Расчет RAB_Лен и МОЭСК_с 2010 года_14.04.2009_со сглаж_version 3.0_без ФСК_Книга2_PR.PROG.WARM.NOTCOMBI.2012.2.16_v1.4(04.04.11) " xfId="34"/>
    <cellStyle name="Cells 2" xfId="35"/>
    <cellStyle name="Currency [0]" xfId="36"/>
    <cellStyle name="currency1" xfId="37"/>
    <cellStyle name="Currency2" xfId="38"/>
    <cellStyle name="currency3" xfId="39"/>
    <cellStyle name="currency4" xfId="40"/>
    <cellStyle name="Followed Hyperlink" xfId="41"/>
    <cellStyle name="Header 3" xfId="42"/>
    <cellStyle name="Hyperlink" xfId="43"/>
    <cellStyle name="normal" xfId="44"/>
    <cellStyle name="Normal_баланс для заливки" xfId="45"/>
    <cellStyle name="Normal1" xfId="46"/>
    <cellStyle name="Normal2" xfId="47"/>
    <cellStyle name="Percent1" xfId="48"/>
    <cellStyle name="Title 4" xfId="49"/>
    <cellStyle name="Ввод " xfId="50"/>
    <cellStyle name="Hyperlink" xfId="51"/>
    <cellStyle name="Гиперссылка 2 2" xfId="52"/>
    <cellStyle name="Гиперссылка 4" xfId="53"/>
    <cellStyle name="Гиперссылка_KRU.TARIFF.TE.FACT(v0.5)_import_02.02" xfId="54"/>
    <cellStyle name="ЗаголовокСтолбца" xfId="55"/>
    <cellStyle name="Обычный 10 2" xfId="56"/>
    <cellStyle name="Обычный 14" xfId="57"/>
    <cellStyle name="Обычный 2 2" xfId="58"/>
    <cellStyle name="Обычный 2 6" xfId="59"/>
    <cellStyle name="Обычный 3" xfId="60"/>
    <cellStyle name="Обычный 3 3" xfId="61"/>
    <cellStyle name="Обычный_20E2" xfId="62"/>
    <cellStyle name="Обычный_46EE(v6.1.1)" xfId="63"/>
    <cellStyle name="Обычный_FORM3.1" xfId="64"/>
    <cellStyle name="Обычный_Forma_1" xfId="65"/>
    <cellStyle name="Обычный_GP.CALC.FINPOK(v1.0)" xfId="66"/>
    <cellStyle name="Обычный_KRU.TARIFF.TE.FACT(v0.5)_import_02.02" xfId="67"/>
    <cellStyle name="Обычный_PREDEL.JKH.2010(v1.3)" xfId="68"/>
    <cellStyle name="Обычный_PRIL1.ELECTR" xfId="69"/>
    <cellStyle name="Обычный_proverka" xfId="70"/>
    <cellStyle name="Обычный_ЖКУ_проект3" xfId="71"/>
    <cellStyle name="Обычный_Инвестиции Сети Сбыты ЭСО" xfId="72"/>
    <cellStyle name="Обычный_Мониторинг инвестиций" xfId="73"/>
    <cellStyle name="Обычный_форма 1 водопровод для орг_CALC.KV.4.78(v1.0) 2" xfId="74"/>
    <cellStyle name="Обычный_Форма3" xfId="75"/>
    <cellStyle name="20% — акцент1" xfId="76"/>
    <cellStyle name="40% — акцент1" xfId="77"/>
    <cellStyle name="60% — акцент1" xfId="78"/>
    <cellStyle name="20% — акцент2" xfId="79"/>
    <cellStyle name="40% — акцент2" xfId="80"/>
    <cellStyle name="60% — акцент2" xfId="81"/>
    <cellStyle name="20% — акцент3" xfId="82"/>
    <cellStyle name="40% — акцент3" xfId="83"/>
    <cellStyle name="60% — акцент3" xfId="84"/>
    <cellStyle name="20% — акцент4" xfId="85"/>
    <cellStyle name="40% — акцент4" xfId="86"/>
    <cellStyle name="60% — акцент4" xfId="87"/>
    <cellStyle name="20% — акцент5" xfId="88"/>
    <cellStyle name="40% — акцент5" xfId="89"/>
    <cellStyle name="60% — акцент5" xfId="90"/>
    <cellStyle name="20% — акцент6" xfId="91"/>
    <cellStyle name="40% — акцент6" xfId="92"/>
    <cellStyle name="60% — акцент6" xfId="93"/>
    <cellStyle name="Followed Hyperlink" xfId="94"/>
    <cellStyle name="Comma" xfId="95"/>
    <cellStyle name="Comma [0]" xfId="96"/>
    <cellStyle name="Currency" xfId="97"/>
    <cellStyle name="Currency [0]" xfId="98"/>
    <cellStyle name="Percent" xfId="99"/>
    <cellStyle name="Обычный 6" xfId="100"/>
    <cellStyle name="Обычный 11 4" xfId="101"/>
    <cellStyle name="Обычный 3 2" xfId="102"/>
    <cellStyle name="Обычный 7" xfId="103"/>
    <cellStyle name="Обычный 3 2 2" xfId="104"/>
    <cellStyle name="Обычный 4" xfId="105"/>
    <cellStyle name="Обычный 5" xfId="106"/>
    <cellStyle name="Обычный 4 2" xfId="107"/>
    <cellStyle name="Обычный 10" xfId="108"/>
    <cellStyle name="Обычный 2 3" xfId="109"/>
    <cellStyle name="Обычный 2" xfId="110"/>
    <cellStyle name="Обычный 6 2 3" xfId="111"/>
    <cellStyle name="Финансовый 12" xfId="112"/>
    <cellStyle name="Обычный 10 2 12" xfId="113"/>
  </cellStyle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EAEAEA"/>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B7B7"/>
      <rgbColor rgb="000066CC"/>
      <rgbColor rgb="00CCCCFF"/>
      <rgbColor rgb="00000080"/>
      <rgbColor rgb="00FF00FF"/>
      <rgbColor rgb="00FFFF00"/>
      <rgbColor rgb="0000FFFF"/>
      <rgbColor rgb="00800080"/>
      <rgbColor rgb="00800000"/>
      <rgbColor rgb="00008080"/>
      <rgbColor rgb="000000FF"/>
      <rgbColor rgb="0000CCFF"/>
      <rgbColor rgb="00E3FAFD"/>
      <rgbColor rgb="00D7EAD3"/>
      <rgbColor rgb="00FFFFC0"/>
      <rgbColor rgb="00B7E4FF"/>
      <rgbColor rgb="00FFCCFF"/>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3" Type="http://schemas.openxmlformats.org/officeDocument/2006/relationships/worksheet" Target="worksheets/sheet11.xml" /><Relationship Id="rId41" Type="http://schemas.openxmlformats.org/officeDocument/2006/relationships/worksheet" Target="worksheets/sheet39.xml" /><Relationship Id="rId27" Type="http://schemas.openxmlformats.org/officeDocument/2006/relationships/worksheet" Target="worksheets/sheet25.xml" /><Relationship Id="rId37" Type="http://schemas.openxmlformats.org/officeDocument/2006/relationships/worksheet" Target="worksheets/sheet35.xml" /><Relationship Id="rId36" Type="http://schemas.openxmlformats.org/officeDocument/2006/relationships/worksheet" Target="worksheets/sheet34.xml" /><Relationship Id="rId4" Type="http://schemas.openxmlformats.org/officeDocument/2006/relationships/worksheet" Target="worksheets/sheet2.xml" /><Relationship Id="rId23" Type="http://schemas.openxmlformats.org/officeDocument/2006/relationships/worksheet" Target="worksheets/sheet21.xml" /><Relationship Id="rId22" Type="http://schemas.openxmlformats.org/officeDocument/2006/relationships/worksheet" Target="worksheets/sheet20.xml" /><Relationship Id="rId33" Type="http://schemas.openxmlformats.org/officeDocument/2006/relationships/worksheet" Target="worksheets/sheet31.xml" /><Relationship Id="rId14" Type="http://schemas.openxmlformats.org/officeDocument/2006/relationships/worksheet" Target="worksheets/sheet12.xml" /><Relationship Id="rId40" Type="http://schemas.openxmlformats.org/officeDocument/2006/relationships/worksheet" Target="worksheets/sheet38.xml" /><Relationship Id="rId2" Type="http://schemas.openxmlformats.org/officeDocument/2006/relationships/styles" Target="styles.xml" /><Relationship Id="rId28" Type="http://schemas.openxmlformats.org/officeDocument/2006/relationships/worksheet" Target="worksheets/sheet26.xml" /><Relationship Id="rId10" Type="http://schemas.openxmlformats.org/officeDocument/2006/relationships/worksheet" Target="worksheets/sheet8.xml" /><Relationship Id="rId38" Type="http://schemas.openxmlformats.org/officeDocument/2006/relationships/worksheet" Target="worksheets/sheet36.xml" /><Relationship Id="rId12" Type="http://schemas.openxmlformats.org/officeDocument/2006/relationships/worksheet" Target="worksheets/sheet10.xml" /><Relationship Id="rId44" Type="http://schemas.openxmlformats.org/officeDocument/2006/relationships/calcChain" Target="calcChain.xml" /><Relationship Id="rId1" Type="http://schemas.openxmlformats.org/officeDocument/2006/relationships/theme" Target="theme/theme1.xml" /><Relationship Id="rId19" Type="http://schemas.openxmlformats.org/officeDocument/2006/relationships/worksheet" Target="worksheets/sheet17.xml" /><Relationship Id="rId18" Type="http://schemas.openxmlformats.org/officeDocument/2006/relationships/worksheet" Target="worksheets/sheet16.xml" /><Relationship Id="rId43" Type="http://schemas.openxmlformats.org/officeDocument/2006/relationships/sharedStrings" Target="sharedStrings.xml" /><Relationship Id="rId39" Type="http://schemas.openxmlformats.org/officeDocument/2006/relationships/worksheet" Target="worksheets/sheet37.xml" /><Relationship Id="rId25" Type="http://schemas.openxmlformats.org/officeDocument/2006/relationships/worksheet" Target="worksheets/sheet23.xml" /><Relationship Id="rId17" Type="http://schemas.openxmlformats.org/officeDocument/2006/relationships/worksheet" Target="worksheets/sheet15.xml" /><Relationship Id="rId7" Type="http://schemas.openxmlformats.org/officeDocument/2006/relationships/worksheet" Target="worksheets/sheet5.xml" /><Relationship Id="rId9" Type="http://schemas.openxmlformats.org/officeDocument/2006/relationships/worksheet" Target="worksheets/sheet7.xml" /><Relationship Id="rId16" Type="http://schemas.openxmlformats.org/officeDocument/2006/relationships/worksheet" Target="worksheets/sheet14.xml" /><Relationship Id="rId30" Type="http://schemas.openxmlformats.org/officeDocument/2006/relationships/worksheet" Target="worksheets/sheet28.xml" /><Relationship Id="rId6" Type="http://schemas.openxmlformats.org/officeDocument/2006/relationships/worksheet" Target="worksheets/sheet4.xml" /><Relationship Id="rId5" Type="http://schemas.openxmlformats.org/officeDocument/2006/relationships/worksheet" Target="worksheets/sheet3.xml" /><Relationship Id="rId15" Type="http://schemas.openxmlformats.org/officeDocument/2006/relationships/worksheet" Target="worksheets/sheet13.xml" /><Relationship Id="rId11" Type="http://schemas.openxmlformats.org/officeDocument/2006/relationships/worksheet" Target="worksheets/sheet9.xml" /><Relationship Id="rId20" Type="http://schemas.openxmlformats.org/officeDocument/2006/relationships/worksheet" Target="worksheets/sheet18.xml" /><Relationship Id="rId3" Type="http://schemas.openxmlformats.org/officeDocument/2006/relationships/worksheet" Target="worksheets/sheet1.xml" /><Relationship Id="rId24" Type="http://schemas.openxmlformats.org/officeDocument/2006/relationships/worksheet" Target="worksheets/sheet22.xml" /><Relationship Id="rId26" Type="http://schemas.openxmlformats.org/officeDocument/2006/relationships/worksheet" Target="worksheets/sheet24.xml" /><Relationship Id="rId42" Type="http://schemas.openxmlformats.org/officeDocument/2006/relationships/worksheet" Target="worksheets/sheet40.xml" /><Relationship Id="rId29" Type="http://schemas.openxmlformats.org/officeDocument/2006/relationships/worksheet" Target="worksheets/sheet27.xml" /><Relationship Id="rId35" Type="http://schemas.openxmlformats.org/officeDocument/2006/relationships/worksheet" Target="worksheets/sheet33.xml" /><Relationship Id="rId8" Type="http://schemas.openxmlformats.org/officeDocument/2006/relationships/worksheet" Target="worksheets/sheet6.xml" /><Relationship Id="rId31" Type="http://schemas.openxmlformats.org/officeDocument/2006/relationships/worksheet" Target="worksheets/sheet29.xml" /><Relationship Id="rId32" Type="http://schemas.openxmlformats.org/officeDocument/2006/relationships/worksheet" Target="worksheets/sheet30.xml" /><Relationship Id="rId34" Type="http://schemas.openxmlformats.org/officeDocument/2006/relationships/worksheet" Target="worksheets/sheet32.xml" /><Relationship Id="rId21" Type="http://schemas.openxmlformats.org/officeDocument/2006/relationships/worksheet" Target="worksheets/sheet19.xml" /></Relationships>
</file>

<file path=xl/drawings/_rels/drawing1.xml.rels><?xml version="1.0" encoding="UTF-8" standalone="yes"?><Relationships xmlns="http://schemas.openxmlformats.org/package/2006/relationships"><Relationship Id="rId12" Type="http://schemas.openxmlformats.org/officeDocument/2006/relationships/image" Target="../media/image1.png" /><Relationship Id="rId20" Type="http://schemas.openxmlformats.org/officeDocument/2006/relationships/image" Target="../media/image11.png" /><Relationship Id="rId18" Type="http://schemas.openxmlformats.org/officeDocument/2006/relationships/image" Target="../media/image19.png" /><Relationship Id="rId17" Type="http://schemas.openxmlformats.org/officeDocument/2006/relationships/image" Target="../media/image6.png" /><Relationship Id="rId15" Type="http://schemas.openxmlformats.org/officeDocument/2006/relationships/image" Target="../media/image5.png" /><Relationship Id="rId5" Type="http://schemas.openxmlformats.org/officeDocument/2006/relationships/image" Target="../media/image16.png" /><Relationship Id="rId4" Type="http://schemas.openxmlformats.org/officeDocument/2006/relationships/image" Target="../media/image12.png" /><Relationship Id="rId2" Type="http://schemas.openxmlformats.org/officeDocument/2006/relationships/image" Target="../media/image8.png" /><Relationship Id="rId13" Type="http://schemas.openxmlformats.org/officeDocument/2006/relationships/image" Target="../media/image10.png" /><Relationship Id="rId16" Type="http://schemas.openxmlformats.org/officeDocument/2006/relationships/image" Target="../media/image7.png" /><Relationship Id="rId9" Type="http://schemas.openxmlformats.org/officeDocument/2006/relationships/image" Target="../media/image9.png" /><Relationship Id="rId7" Type="http://schemas.openxmlformats.org/officeDocument/2006/relationships/image" Target="../media/image13.png" /><Relationship Id="rId23" Type="http://schemas.openxmlformats.org/officeDocument/2006/relationships/image" Target="../media/image14.png" /><Relationship Id="rId8" Type="http://schemas.openxmlformats.org/officeDocument/2006/relationships/image" Target="../media/image15.png" /><Relationship Id="rId21" Type="http://schemas.openxmlformats.org/officeDocument/2006/relationships/image" Target="../media/image23.png" /><Relationship Id="rId14" Type="http://schemas.openxmlformats.org/officeDocument/2006/relationships/image" Target="../media/image17.png" /><Relationship Id="rId1" Type="http://schemas.openxmlformats.org/officeDocument/2006/relationships/image" Target="../media/image18.png" /><Relationship Id="rId22" Type="http://schemas.openxmlformats.org/officeDocument/2006/relationships/image" Target="../media/image4.png" /><Relationship Id="rId10" Type="http://schemas.openxmlformats.org/officeDocument/2006/relationships/image" Target="../media/image3.png" /><Relationship Id="rId19" Type="http://schemas.openxmlformats.org/officeDocument/2006/relationships/image" Target="../media/image20.png" /><Relationship Id="rId6" Type="http://schemas.openxmlformats.org/officeDocument/2006/relationships/image" Target="../media/image21.png" /><Relationship Id="rId3" Type="http://schemas.openxmlformats.org/officeDocument/2006/relationships/image" Target="../media/image22.png" /><Relationship Id="rId11" Type="http://schemas.openxmlformats.org/officeDocument/2006/relationships/image" Target="../media/image2.png" /></Relationships>
</file>

<file path=xl/drawings/_rels/drawing4.xml.rels><?xml version="1.0" encoding="UTF-8" standalone="yes"?><Relationships xmlns="http://schemas.openxmlformats.org/package/2006/relationships"><Relationship Id="rId2" Type="http://schemas.openxmlformats.org/officeDocument/2006/relationships/image" Target="../media/image24.png" /><Relationship Id="rId1" Type="http://schemas.openxmlformats.org/officeDocument/2006/relationships/image" Target="../media/image25.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absolute">
    <xdr:from>
      <xdr:col>1</xdr:col>
      <xdr:colOff>0</xdr:colOff>
      <xdr:row>18</xdr:row>
      <xdr:rowOff>9524</xdr:rowOff>
    </xdr:from>
    <xdr:to>
      <xdr:col>3</xdr:col>
      <xdr:colOff>0</xdr:colOff>
      <xdr:row>108</xdr:row>
      <xdr:rowOff>0</xdr:rowOff>
    </xdr:to>
    <xdr:sp macro="Instruction.BlockClick">
      <xdr:nvSpPr>
        <xdr:cNvPr id="2" name="InstrBlock_8">
          <a:extLst>
            <a:ext uri="{FF2B5EF4-FFF2-40B4-BE49-F238E27FC236}">
              <a16:creationId xmlns:a16="http://schemas.microsoft.com/office/drawing/2014/main" id="{c19c30de-b2eb-4c4e-9a23-78dc543f8ac8}"/>
            </a:ext>
          </a:extLst>
        </xdr:cNvPr>
        <xdr:cNvSpPr txBox="1">
          <a:spLocks noChangeArrowheads="1"/>
        </xdr:cNvSpPr>
      </xdr:nvSpPr>
      <xdr:spPr bwMode="auto">
        <a:xfrm>
          <a:off x="219075" y="3838575"/>
          <a:ext cx="2066925" cy="466725"/>
        </a:xfrm>
        <a:prstGeom prst="rect"/>
        <a:solidFill>
          <a:srgbClr val="F0F0F0"/>
        </a:solidFill>
        <a:ln w="9525">
          <a:solidFill>
            <a:srgbClr val="A6A6A6"/>
          </a:solidFill>
          <a:miter lim="800000"/>
        </a:ln>
      </xdr:spPr>
      <xdr:txBody>
        <a:bodyPr lIns="468000" tIns="46800" rIns="36000" bIns="46800" vertOverflow="clip" wrap="square" anchor="ctr" upright="1"/>
        <a:lstStyle/>
        <a:p>
          <a:pPr algn="l" rtl="0"/>
          <a:r>
            <a:rPr lang="ru-RU" sz="1000" u="none" b="0" i="0" baseline="0">
              <a:solidFill>
                <a:srgbClr val="000000"/>
              </a:solidFill>
              <a:latin typeface="Tahoma"/>
              <a:ea typeface="Tahoma"/>
              <a:cs typeface="Tahoma"/>
            </a:rPr>
            <a:t>Обновление</a:t>
          </a:r>
        </a:p>
      </xdr:txBody>
    </xdr:sp>
    <xdr:clientData/>
  </xdr:twoCellAnchor>
  <xdr:twoCellAnchor editAs="absolute">
    <xdr:from>
      <xdr:col>1</xdr:col>
      <xdr:colOff>0</xdr:colOff>
      <xdr:row>15</xdr:row>
      <xdr:rowOff>126999</xdr:rowOff>
    </xdr:from>
    <xdr:to>
      <xdr:col>3</xdr:col>
      <xdr:colOff>0</xdr:colOff>
      <xdr:row>18</xdr:row>
      <xdr:rowOff>9524</xdr:rowOff>
    </xdr:to>
    <xdr:sp macro="Instruction.BlockClick">
      <xdr:nvSpPr>
        <xdr:cNvPr id="3" name="InstrBlock_7">
          <a:extLst>
            <a:ext uri="{FF2B5EF4-FFF2-40B4-BE49-F238E27FC236}">
              <a16:creationId xmlns:a16="http://schemas.microsoft.com/office/drawing/2014/main" id="{8173c6b8-bf11-4a52-9ae2-c911da3af89b}"/>
            </a:ext>
          </a:extLst>
        </xdr:cNvPr>
        <xdr:cNvSpPr txBox="1">
          <a:spLocks noChangeArrowheads="1"/>
        </xdr:cNvSpPr>
      </xdr:nvSpPr>
      <xdr:spPr bwMode="auto">
        <a:xfrm>
          <a:off x="219075" y="3371850"/>
          <a:ext cx="2066925" cy="466725"/>
        </a:xfrm>
        <a:prstGeom prst="rect"/>
        <a:solidFill>
          <a:srgbClr val="F0F0F0"/>
        </a:solidFill>
        <a:ln w="9525">
          <a:solidFill>
            <a:srgbClr val="A6A6A6"/>
          </a:solidFill>
          <a:miter lim="800000"/>
        </a:ln>
      </xdr:spPr>
      <xdr:txBody>
        <a:bodyPr lIns="468000" tIns="46800" rIns="36000" bIns="46800" vertOverflow="clip" wrap="square" anchor="ctr" upright="1"/>
        <a:lstStyle/>
        <a:p>
          <a:pPr algn="l" rtl="0"/>
          <a:r>
            <a:rPr lang="ru-RU" sz="1000" u="none" b="0" i="0" baseline="0">
              <a:solidFill>
                <a:srgbClr val="000000"/>
              </a:solidFill>
              <a:latin typeface="Tahoma"/>
              <a:ea typeface="Tahoma"/>
              <a:cs typeface="Tahoma"/>
            </a:rPr>
            <a:t>Консультация по методологии заполнения</a:t>
          </a:r>
        </a:p>
      </xdr:txBody>
    </xdr:sp>
    <xdr:clientData/>
  </xdr:twoCellAnchor>
  <xdr:twoCellAnchor editAs="absolute">
    <xdr:from>
      <xdr:col>1</xdr:col>
      <xdr:colOff>0</xdr:colOff>
      <xdr:row>13</xdr:row>
      <xdr:rowOff>44449</xdr:rowOff>
    </xdr:from>
    <xdr:to>
      <xdr:col>3</xdr:col>
      <xdr:colOff>0</xdr:colOff>
      <xdr:row>15</xdr:row>
      <xdr:rowOff>126999</xdr:rowOff>
    </xdr:to>
    <xdr:sp macro="Instruction.BlockClick">
      <xdr:nvSpPr>
        <xdr:cNvPr id="4" name="InstrBlock_5">
          <a:extLst>
            <a:ext uri="{FF2B5EF4-FFF2-40B4-BE49-F238E27FC236}">
              <a16:creationId xmlns:a16="http://schemas.microsoft.com/office/drawing/2014/main" id="{6cd2f380-61a3-40cc-becc-ae92a2c99a4c}"/>
            </a:ext>
          </a:extLst>
        </xdr:cNvPr>
        <xdr:cNvSpPr txBox="1">
          <a:spLocks noChangeArrowheads="1"/>
        </xdr:cNvSpPr>
      </xdr:nvSpPr>
      <xdr:spPr bwMode="auto">
        <a:xfrm>
          <a:off x="219075" y="2914650"/>
          <a:ext cx="2066925" cy="466725"/>
        </a:xfrm>
        <a:prstGeom prst="rect"/>
        <a:solidFill>
          <a:srgbClr val="F0F0F0"/>
        </a:solidFill>
        <a:ln w="9525">
          <a:solidFill>
            <a:srgbClr val="A6A6A6"/>
          </a:solidFill>
          <a:miter lim="800000"/>
        </a:ln>
      </xdr:spPr>
      <xdr:txBody>
        <a:bodyPr lIns="468000" tIns="46800" rIns="0" bIns="46800" vertOverflow="clip" wrap="square" anchor="ctr" upright="1"/>
        <a:lstStyle/>
        <a:p>
          <a:pPr algn="l" rtl="0"/>
          <a:r>
            <a:rPr lang="ru-RU" sz="1000" u="none" b="0" i="0" baseline="0">
              <a:solidFill>
                <a:srgbClr val="000000"/>
              </a:solidFill>
              <a:latin typeface="Tahoma"/>
              <a:ea typeface="Tahoma"/>
              <a:cs typeface="Tahoma"/>
            </a:rPr>
            <a:t>Организационно-технические консультации</a:t>
          </a:r>
        </a:p>
      </xdr:txBody>
    </xdr:sp>
    <xdr:clientData/>
  </xdr:twoCellAnchor>
  <xdr:twoCellAnchor editAs="absolute">
    <xdr:from>
      <xdr:col>1</xdr:col>
      <xdr:colOff>0</xdr:colOff>
      <xdr:row>12</xdr:row>
      <xdr:rowOff>66674</xdr:rowOff>
    </xdr:from>
    <xdr:to>
      <xdr:col>3</xdr:col>
      <xdr:colOff>0</xdr:colOff>
      <xdr:row>13</xdr:row>
      <xdr:rowOff>44449</xdr:rowOff>
    </xdr:to>
    <xdr:sp macro="Instruction.BlockClick">
      <xdr:nvSpPr>
        <xdr:cNvPr id="5" name="InstrBlock_4">
          <a:extLst>
            <a:ext uri="{FF2B5EF4-FFF2-40B4-BE49-F238E27FC236}">
              <a16:creationId xmlns:a16="http://schemas.microsoft.com/office/drawing/2014/main" id="{45c6d06b-a933-4af6-a6d8-e6b1ea0d398d}"/>
            </a:ext>
          </a:extLst>
        </xdr:cNvPr>
        <xdr:cNvSpPr txBox="1">
          <a:spLocks noChangeArrowheads="1"/>
        </xdr:cNvSpPr>
      </xdr:nvSpPr>
      <xdr:spPr bwMode="auto">
        <a:xfrm>
          <a:off x="219075" y="2447925"/>
          <a:ext cx="2066925" cy="466725"/>
        </a:xfrm>
        <a:prstGeom prst="rect"/>
        <a:solidFill>
          <a:srgbClr val="F0F0F0"/>
        </a:solidFill>
        <a:ln w="9525">
          <a:solidFill>
            <a:srgbClr val="A6A6A6"/>
          </a:solidFill>
          <a:miter lim="800000"/>
        </a:ln>
      </xdr:spPr>
      <xdr:txBody>
        <a:bodyPr lIns="468000" tIns="46800" rIns="36000" bIns="46800" vertOverflow="clip" wrap="square" anchor="ctr" upright="1"/>
        <a:lstStyle/>
        <a:p>
          <a:pPr algn="l" rtl="0"/>
          <a:r>
            <a:rPr lang="ru-RU" sz="1000" u="none" b="0" i="0" baseline="0">
              <a:solidFill>
                <a:srgbClr val="000000"/>
              </a:solidFill>
              <a:latin typeface="Tahoma"/>
              <a:ea typeface="Tahoma"/>
              <a:cs typeface="Tahoma"/>
            </a:rPr>
            <a:t>Проверка отчёта</a:t>
          </a:r>
        </a:p>
      </xdr:txBody>
    </xdr:sp>
    <xdr:clientData/>
  </xdr:twoCellAnchor>
  <xdr:twoCellAnchor editAs="absolute">
    <xdr:from>
      <xdr:col>1</xdr:col>
      <xdr:colOff>0</xdr:colOff>
      <xdr:row>10</xdr:row>
      <xdr:rowOff>98424</xdr:rowOff>
    </xdr:from>
    <xdr:to>
      <xdr:col>3</xdr:col>
      <xdr:colOff>0</xdr:colOff>
      <xdr:row>12</xdr:row>
      <xdr:rowOff>66674</xdr:rowOff>
    </xdr:to>
    <xdr:sp macro="Instruction.BlockClick">
      <xdr:nvSpPr>
        <xdr:cNvPr id="6" name="InstrBlock_3">
          <a:extLst>
            <a:ext uri="{FF2B5EF4-FFF2-40B4-BE49-F238E27FC236}">
              <a16:creationId xmlns:a16="http://schemas.microsoft.com/office/drawing/2014/main" id="{a54f88f7-b327-47ed-b22b-64a79dcf6377}"/>
            </a:ext>
          </a:extLst>
        </xdr:cNvPr>
        <xdr:cNvSpPr txBox="1">
          <a:spLocks noChangeArrowheads="1"/>
        </xdr:cNvSpPr>
      </xdr:nvSpPr>
      <xdr:spPr bwMode="auto">
        <a:xfrm>
          <a:off x="219075" y="1981200"/>
          <a:ext cx="2066925" cy="466725"/>
        </a:xfrm>
        <a:prstGeom prst="rect"/>
        <a:solidFill>
          <a:srgbClr val="F0F0F0"/>
        </a:solidFill>
        <a:ln w="9525">
          <a:solidFill>
            <a:srgbClr val="A6A6A6"/>
          </a:solidFill>
          <a:miter lim="800000"/>
        </a:ln>
      </xdr:spPr>
      <xdr:txBody>
        <a:bodyPr lIns="468000" tIns="46800" rIns="36000" bIns="46800" vertOverflow="clip" wrap="square" anchor="ctr" upright="1"/>
        <a:lstStyle/>
        <a:p>
          <a:pPr algn="l" rtl="0"/>
          <a:r>
            <a:rPr lang="ru-RU" sz="1000" u="none" b="0" i="0" baseline="0">
              <a:solidFill>
                <a:srgbClr val="000000"/>
              </a:solidFill>
              <a:latin typeface="Tahoma"/>
              <a:ea typeface="Tahoma"/>
              <a:cs typeface="Tahoma"/>
            </a:rPr>
            <a:t>Работа с реестрами</a:t>
          </a:r>
        </a:p>
      </xdr:txBody>
    </xdr:sp>
    <xdr:clientData/>
  </xdr:twoCellAnchor>
  <xdr:twoCellAnchor editAs="absolute">
    <xdr:from>
      <xdr:col>1</xdr:col>
      <xdr:colOff>0</xdr:colOff>
      <xdr:row>7</xdr:row>
      <xdr:rowOff>149224</xdr:rowOff>
    </xdr:from>
    <xdr:to>
      <xdr:col>3</xdr:col>
      <xdr:colOff>0</xdr:colOff>
      <xdr:row>10</xdr:row>
      <xdr:rowOff>98424</xdr:rowOff>
    </xdr:to>
    <xdr:sp macro="Instruction.BlockClick">
      <xdr:nvSpPr>
        <xdr:cNvPr id="7" name="InstrBlock_2">
          <a:extLst>
            <a:ext uri="{FF2B5EF4-FFF2-40B4-BE49-F238E27FC236}">
              <a16:creationId xmlns:a16="http://schemas.microsoft.com/office/drawing/2014/main" id="{66f5142f-7ba1-4d4a-80a1-0696c5104256}"/>
            </a:ext>
          </a:extLst>
        </xdr:cNvPr>
        <xdr:cNvSpPr txBox="1">
          <a:spLocks noChangeArrowheads="1"/>
        </xdr:cNvSpPr>
      </xdr:nvSpPr>
      <xdr:spPr bwMode="auto">
        <a:xfrm>
          <a:off x="219075" y="1524000"/>
          <a:ext cx="2066925" cy="466725"/>
        </a:xfrm>
        <a:prstGeom prst="rect"/>
        <a:solidFill>
          <a:srgbClr val="F0F0F0"/>
        </a:solidFill>
        <a:ln w="9525">
          <a:solidFill>
            <a:srgbClr val="A6A6A6"/>
          </a:solidFill>
          <a:miter lim="800000"/>
        </a:ln>
      </xdr:spPr>
      <xdr:txBody>
        <a:bodyPr lIns="468000" tIns="46800" rIns="36000" bIns="46800" vertOverflow="clip" wrap="square" anchor="ctr" upright="1"/>
        <a:lstStyle/>
        <a:p>
          <a:pPr algn="l" rtl="0"/>
          <a:r>
            <a:rPr lang="ru-RU" sz="1000" u="none" b="0" i="0" baseline="0">
              <a:solidFill>
                <a:srgbClr val="000000"/>
              </a:solidFill>
              <a:latin typeface="Tahoma"/>
              <a:ea typeface="Tahoma"/>
              <a:cs typeface="Tahoma"/>
            </a:rPr>
            <a:t>Условные обозначения</a:t>
          </a:r>
        </a:p>
      </xdr:txBody>
    </xdr:sp>
    <xdr:clientData/>
  </xdr:twoCellAnchor>
  <xdr:twoCellAnchor>
    <xdr:from>
      <xdr:col>23</xdr:col>
      <xdr:colOff>247650</xdr:colOff>
      <xdr:row>69</xdr:row>
      <xdr:rowOff>66675</xdr:rowOff>
    </xdr:from>
    <xdr:to>
      <xdr:col>24</xdr:col>
      <xdr:colOff>152400</xdr:colOff>
      <xdr:row>69</xdr:row>
      <xdr:rowOff>247650</xdr:rowOff>
    </xdr:to>
    <xdr:pic>
      <xdr:nvPicPr>
        <xdr:cNvPr id="258151" name="PAGE_LAST_INACTIVE" descr="tick_circle_3887.png">
          <a:extLst>
            <a:ext uri="{FF2B5EF4-FFF2-40B4-BE49-F238E27FC236}">
              <a16:creationId xmlns:a16="http://schemas.microsoft.com/office/drawing/2014/main" id="{ed35d446-dc4e-4a8c-93c3-9bad364d979d}"/>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439150" y="4295775"/>
          <a:ext cx="200025" cy="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85725</xdr:colOff>
      <xdr:row>69</xdr:row>
      <xdr:rowOff>66675</xdr:rowOff>
    </xdr:from>
    <xdr:to>
      <xdr:col>19</xdr:col>
      <xdr:colOff>285750</xdr:colOff>
      <xdr:row>69</xdr:row>
      <xdr:rowOff>247650</xdr:rowOff>
    </xdr:to>
    <xdr:pic>
      <xdr:nvPicPr>
        <xdr:cNvPr id="258152" name="PAGE_FIRST_INACTIVE" descr="tick_circle_3887.png">
          <a:extLst>
            <a:ext uri="{FF2B5EF4-FFF2-40B4-BE49-F238E27FC236}">
              <a16:creationId xmlns:a16="http://schemas.microsoft.com/office/drawing/2014/main" id="{04e8e63c-0aef-4424-b1df-2ecc169348eb}"/>
            </a:ext>
          </a:extLst>
        </xdr:cNvPr>
        <xdr:cNvPicPr>
          <a:picLocks noChangeArrowheads="1" noChangeAspect="1"/>
        </xdr:cNvPicPr>
      </xdr:nvPicPr>
      <xdr:blipFill>
        <a:blip r:embed="rId2">
          <a:extLst>
            <a:ext uri="{28A0092B-C50C-407E-A947-70E740481C1C}">
              <a14:useLocalDpi xmlns:a14="http://schemas.microsoft.com/office/drawing/2010/main"/>
            </a:ext>
          </a:extLst>
        </a:blip>
        <a:stretch>
          <a:fillRect/>
        </a:stretch>
      </xdr:blipFill>
      <xdr:spPr bwMode="auto">
        <a:xfrm>
          <a:off x="7096125" y="4295775"/>
          <a:ext cx="200025" cy="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0</xdr:colOff>
      <xdr:row>69</xdr:row>
      <xdr:rowOff>28575</xdr:rowOff>
    </xdr:from>
    <xdr:to>
      <xdr:col>20</xdr:col>
      <xdr:colOff>266700</xdr:colOff>
      <xdr:row>69</xdr:row>
      <xdr:rowOff>295275</xdr:rowOff>
    </xdr:to>
    <xdr:pic>
      <xdr:nvPicPr>
        <xdr:cNvPr id="258153" name="PAGE_BACK_INACTIVE" descr="tick_circle_3887.png">
          <a:extLst>
            <a:ext uri="{FF2B5EF4-FFF2-40B4-BE49-F238E27FC236}">
              <a16:creationId xmlns:a16="http://schemas.microsoft.com/office/drawing/2014/main" id="{94a6a2b0-8835-4120-acfb-a54536a13e33}"/>
            </a:ext>
          </a:extLst>
        </xdr:cNvPr>
        <xdr:cNvPicPr>
          <a:picLocks noChangeArrowheads="1" noChangeAspect="1"/>
        </xdr:cNvPicPr>
      </xdr:nvPicPr>
      <xdr:blipFill>
        <a:blip r:embed="rId3">
          <a:extLst>
            <a:ext uri="{28A0092B-C50C-407E-A947-70E740481C1C}">
              <a14:useLocalDpi xmlns:a14="http://schemas.microsoft.com/office/drawing/2010/main"/>
            </a:ext>
          </a:extLst>
        </a:blip>
        <a:stretch>
          <a:fillRect/>
        </a:stretch>
      </xdr:blipFill>
      <xdr:spPr bwMode="auto">
        <a:xfrm>
          <a:off x="7305675" y="4295775"/>
          <a:ext cx="266700" cy="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266700</xdr:colOff>
      <xdr:row>69</xdr:row>
      <xdr:rowOff>28575</xdr:rowOff>
    </xdr:from>
    <xdr:to>
      <xdr:col>23</xdr:col>
      <xdr:colOff>238125</xdr:colOff>
      <xdr:row>69</xdr:row>
      <xdr:rowOff>295275</xdr:rowOff>
    </xdr:to>
    <xdr:pic>
      <xdr:nvPicPr>
        <xdr:cNvPr id="258154" name="PAGE_NEXT_INACTIVE" descr="tick_circle_3887.png">
          <a:extLst>
            <a:ext uri="{FF2B5EF4-FFF2-40B4-BE49-F238E27FC236}">
              <a16:creationId xmlns:a16="http://schemas.microsoft.com/office/drawing/2014/main" id="{5c94e332-43bf-4fef-8b84-77b972778aff}"/>
            </a:ext>
          </a:extLst>
        </xdr:cNvPr>
        <xdr:cNvPicPr>
          <a:picLocks noChangeArrowheads="1" noChangeAspect="1"/>
        </xdr:cNvPicPr>
      </xdr:nvPicPr>
      <xdr:blipFill>
        <a:blip r:embed="rId4">
          <a:extLst>
            <a:ext uri="{28A0092B-C50C-407E-A947-70E740481C1C}">
              <a14:useLocalDpi xmlns:a14="http://schemas.microsoft.com/office/drawing/2010/main"/>
            </a:ext>
          </a:extLst>
        </a:blip>
        <a:stretch>
          <a:fillRect/>
        </a:stretch>
      </xdr:blipFill>
      <xdr:spPr bwMode="auto">
        <a:xfrm>
          <a:off x="8162925" y="4295775"/>
          <a:ext cx="266700" cy="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47624</xdr:colOff>
      <xdr:row>98</xdr:row>
      <xdr:rowOff>114299</xdr:rowOff>
    </xdr:from>
    <xdr:to>
      <xdr:col>9</xdr:col>
      <xdr:colOff>181724</xdr:colOff>
      <xdr:row>100</xdr:row>
      <xdr:rowOff>165299</xdr:rowOff>
    </xdr:to>
    <xdr:sp macro="Instruction.cmdGetUpdate_Click">
      <xdr:nvSpPr>
        <xdr:cNvPr id="12" name="cmdGetUpdate">
          <a:extLst>
            <a:ext uri="{FF2B5EF4-FFF2-40B4-BE49-F238E27FC236}">
              <a16:creationId xmlns:a16="http://schemas.microsoft.com/office/drawing/2014/main" id="{fe38ea99-b91b-4557-b273-c43f622a82f8}"/>
            </a:ext>
          </a:extLst>
        </xdr:cNvPr>
        <xdr:cNvSpPr txBox="1">
          <a:spLocks noChangeArrowheads="1"/>
        </xdr:cNvSpPr>
      </xdr:nvSpPr>
      <xdr:spPr bwMode="auto">
        <a:xfrm>
          <a:off x="2619375" y="4295775"/>
          <a:ext cx="1619250" cy="0"/>
        </a:xfrm>
        <a:prstGeom prst="rect"/>
        <a:solidFill>
          <a:srgbClr val="F0F0F0"/>
        </a:solidFill>
        <a:ln w="9525">
          <a:solidFill>
            <a:srgbClr val="A6A6A6"/>
          </a:solidFill>
          <a:miter lim="800000"/>
        </a:ln>
      </xdr:spPr>
      <xdr:txBody>
        <a:bodyPr lIns="432000" tIns="36000" rIns="36000" bIns="36000" vertOverflow="clip" wrap="square" anchor="ctr" upright="1"/>
        <a:lstStyle/>
        <a:p>
          <a:pPr algn="l" rtl="0"/>
          <a:r>
            <a:rPr lang="ru-RU" sz="1000" u="none" b="0" i="0" baseline="0">
              <a:solidFill>
                <a:srgbClr val="000000"/>
              </a:solidFill>
              <a:latin typeface="Tahoma"/>
              <a:ea typeface="Tahoma"/>
              <a:cs typeface="Tahoma"/>
            </a:rPr>
            <a:t>Обновить</a:t>
          </a:r>
        </a:p>
      </xdr:txBody>
    </xdr:sp>
    <xdr:clientData/>
  </xdr:twoCellAnchor>
  <xdr:twoCellAnchor>
    <xdr:from>
      <xdr:col>9</xdr:col>
      <xdr:colOff>257175</xdr:colOff>
      <xdr:row>98</xdr:row>
      <xdr:rowOff>114300</xdr:rowOff>
    </xdr:from>
    <xdr:to>
      <xdr:col>15</xdr:col>
      <xdr:colOff>105525</xdr:colOff>
      <xdr:row>100</xdr:row>
      <xdr:rowOff>165300</xdr:rowOff>
    </xdr:to>
    <xdr:sp macro="modInstruction.cmdShowHideUpdateLog_Click">
      <xdr:nvSpPr>
        <xdr:cNvPr id="13" name="cmdShowHideUpdateLog" descr="Скрыть лог обновления">
          <a:extLst>
            <a:ext uri="{FF2B5EF4-FFF2-40B4-BE49-F238E27FC236}">
              <a16:creationId xmlns:a16="http://schemas.microsoft.com/office/drawing/2014/main" id="{8ff8549a-6b92-4346-9e86-18793c2dd7ef}"/>
            </a:ext>
          </a:extLst>
        </xdr:cNvPr>
        <xdr:cNvSpPr txBox="1">
          <a:spLocks noChangeArrowheads="1"/>
        </xdr:cNvSpPr>
      </xdr:nvSpPr>
      <xdr:spPr bwMode="auto">
        <a:xfrm>
          <a:off x="4314825" y="4295775"/>
          <a:ext cx="1619250" cy="0"/>
        </a:xfrm>
        <a:prstGeom prst="rect"/>
        <a:solidFill>
          <a:srgbClr val="F0F0F0"/>
        </a:solidFill>
        <a:ln w="9525">
          <a:solidFill>
            <a:srgbClr val="A6A6A6"/>
          </a:solidFill>
          <a:miter lim="800000"/>
        </a:ln>
      </xdr:spPr>
      <xdr:txBody>
        <a:bodyPr lIns="432000" tIns="36000" rIns="36000" bIns="36000" vertOverflow="clip" wrap="square" anchor="ctr" upright="1"/>
        <a:lstStyle/>
        <a:p>
          <a:pPr algn="ctr" rtl="0"/>
          <a:r>
            <a:rPr lang="ru-RU" sz="1000" u="none" b="0" i="0" baseline="0">
              <a:solidFill>
                <a:srgbClr val="000000"/>
              </a:solidFill>
              <a:latin typeface="Tahoma"/>
              <a:ea typeface="Tahoma"/>
              <a:cs typeface="Tahoma"/>
            </a:rPr>
            <a:t>Показать лог обновления</a:t>
          </a:r>
        </a:p>
      </xdr:txBody>
    </xdr:sp>
    <xdr:clientData/>
  </xdr:twoCellAnchor>
  <xdr:twoCellAnchor>
    <xdr:from>
      <xdr:col>2</xdr:col>
      <xdr:colOff>0</xdr:colOff>
      <xdr:row>6</xdr:row>
      <xdr:rowOff>0</xdr:rowOff>
    </xdr:from>
    <xdr:to>
      <xdr:col>2</xdr:col>
      <xdr:colOff>0</xdr:colOff>
      <xdr:row>6</xdr:row>
      <xdr:rowOff>0</xdr:rowOff>
    </xdr:to>
    <xdr:pic>
      <xdr:nvPicPr>
        <xdr:cNvPr id="258157" name="Pict 9" descr="тест">
          <a:extLst>
            <a:ext uri="{FF2B5EF4-FFF2-40B4-BE49-F238E27FC236}">
              <a16:creationId xmlns:a16="http://schemas.microsoft.com/office/drawing/2014/main" id="{4d183826-7f51-46a6-926d-01659b7ebe98}"/>
            </a:ext>
          </a:extLst>
        </xdr:cNvPr>
        <xdr:cNvPicPr>
          <a:picLocks noChangeArrowheads="1" noChangeAspect="1"/>
        </xdr:cNvPicPr>
      </xdr:nvPicPr>
      <xdr:blipFill>
        <a:blip r:embed="rId5">
          <a:extLst>
            <a:ext uri="{28A0092B-C50C-407E-A947-70E740481C1C}">
              <a14:useLocalDpi xmlns:a14="http://schemas.microsoft.com/office/drawing/2010/main"/>
            </a:ext>
          </a:extLst>
        </a:blip>
        <a:stretch>
          <a:fillRect/>
        </a:stretch>
      </xdr:blipFill>
      <xdr:spPr bwMode="auto">
        <a:xfrm>
          <a:off x="800100" y="1181100"/>
          <a:ext cx="0" cy="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6</xdr:row>
      <xdr:rowOff>0</xdr:rowOff>
    </xdr:from>
    <xdr:to>
      <xdr:col>2</xdr:col>
      <xdr:colOff>0</xdr:colOff>
      <xdr:row>6</xdr:row>
      <xdr:rowOff>0</xdr:rowOff>
    </xdr:to>
    <xdr:pic>
      <xdr:nvPicPr>
        <xdr:cNvPr id="258158" name="Pict 9" descr="тест">
          <a:extLst>
            <a:ext uri="{FF2B5EF4-FFF2-40B4-BE49-F238E27FC236}">
              <a16:creationId xmlns:a16="http://schemas.microsoft.com/office/drawing/2014/main" id="{d67152fd-cd65-499f-8896-8438a3bbd39a}"/>
            </a:ext>
          </a:extLst>
        </xdr:cNvPr>
        <xdr:cNvPicPr>
          <a:picLocks noChangeArrowheads="1" noChangeAspect="1"/>
        </xdr:cNvPicPr>
      </xdr:nvPicPr>
      <xdr:blipFill>
        <a:blip r:embed="rId5">
          <a:extLst>
            <a:ext uri="{28A0092B-C50C-407E-A947-70E740481C1C}">
              <a14:useLocalDpi xmlns:a14="http://schemas.microsoft.com/office/drawing/2010/main"/>
            </a:ext>
          </a:extLst>
        </a:blip>
        <a:stretch>
          <a:fillRect/>
        </a:stretch>
      </xdr:blipFill>
      <xdr:spPr bwMode="auto">
        <a:xfrm>
          <a:off x="800100" y="1181100"/>
          <a:ext cx="0" cy="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6</xdr:row>
      <xdr:rowOff>0</xdr:rowOff>
    </xdr:from>
    <xdr:to>
      <xdr:col>2</xdr:col>
      <xdr:colOff>0</xdr:colOff>
      <xdr:row>6</xdr:row>
      <xdr:rowOff>0</xdr:rowOff>
    </xdr:to>
    <xdr:pic>
      <xdr:nvPicPr>
        <xdr:cNvPr id="258159" name="Pict 9" descr="тест">
          <a:extLst>
            <a:ext uri="{FF2B5EF4-FFF2-40B4-BE49-F238E27FC236}">
              <a16:creationId xmlns:a16="http://schemas.microsoft.com/office/drawing/2014/main" id="{5e1bfd4e-f2e1-4ed6-9495-9812e25027f1}"/>
            </a:ext>
          </a:extLst>
        </xdr:cNvPr>
        <xdr:cNvPicPr>
          <a:picLocks noChangeArrowheads="1" noChangeAspect="1"/>
        </xdr:cNvPicPr>
      </xdr:nvPicPr>
      <xdr:blipFill>
        <a:blip r:embed="rId5">
          <a:extLst>
            <a:ext uri="{28A0092B-C50C-407E-A947-70E740481C1C}">
              <a14:useLocalDpi xmlns:a14="http://schemas.microsoft.com/office/drawing/2010/main"/>
            </a:ext>
          </a:extLst>
        </a:blip>
        <a:stretch>
          <a:fillRect/>
        </a:stretch>
      </xdr:blipFill>
      <xdr:spPr bwMode="auto">
        <a:xfrm>
          <a:off x="800100" y="1181100"/>
          <a:ext cx="0" cy="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0</xdr:colOff>
      <xdr:row>5</xdr:row>
      <xdr:rowOff>0</xdr:rowOff>
    </xdr:from>
    <xdr:to>
      <xdr:col>3</xdr:col>
      <xdr:colOff>0</xdr:colOff>
      <xdr:row>7</xdr:row>
      <xdr:rowOff>149225</xdr:rowOff>
    </xdr:to>
    <xdr:sp macro="Instruction.BlockClick">
      <xdr:nvSpPr>
        <xdr:cNvPr id="17" name="InstrBlock_1">
          <a:extLst>
            <a:ext uri="{FF2B5EF4-FFF2-40B4-BE49-F238E27FC236}">
              <a16:creationId xmlns:a16="http://schemas.microsoft.com/office/drawing/2014/main" id="{2e4e4a10-6f3e-480c-8cdc-4e9ffde5457a}"/>
            </a:ext>
          </a:extLst>
        </xdr:cNvPr>
        <xdr:cNvSpPr txBox="1">
          <a:spLocks noChangeArrowheads="1"/>
        </xdr:cNvSpPr>
      </xdr:nvSpPr>
      <xdr:spPr bwMode="auto">
        <a:xfrm>
          <a:off x="219075" y="1057275"/>
          <a:ext cx="2066925" cy="466725"/>
        </a:xfrm>
        <a:prstGeom prst="rect"/>
        <a:solidFill>
          <a:srgbClr val="FFC170"/>
        </a:solidFill>
        <a:ln w="9525">
          <a:solidFill>
            <a:srgbClr val="A6A6A6"/>
          </a:solidFill>
          <a:miter lim="800000"/>
        </a:ln>
      </xdr:spPr>
      <xdr:txBody>
        <a:bodyPr lIns="468000" tIns="46800" rIns="36000" bIns="46800" vertOverflow="clip" wrap="square" anchor="ctr" upright="1"/>
        <a:lstStyle/>
        <a:p>
          <a:pPr algn="l" rtl="0"/>
          <a:r>
            <a:rPr lang="ru-RU" sz="1000" u="none" b="0" i="0"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5</xdr:row>
      <xdr:rowOff>57150</xdr:rowOff>
    </xdr:from>
    <xdr:to>
      <xdr:col>1</xdr:col>
      <xdr:colOff>447675</xdr:colOff>
      <xdr:row>7</xdr:row>
      <xdr:rowOff>123825</xdr:rowOff>
    </xdr:to>
    <xdr:pic macro="Instruction.BlockClick">
      <xdr:nvPicPr>
        <xdr:cNvPr id="258161" name="InstrImg_1" descr="icon1">
          <a:extLst>
            <a:ext uri="{FF2B5EF4-FFF2-40B4-BE49-F238E27FC236}">
              <a16:creationId xmlns:a16="http://schemas.microsoft.com/office/drawing/2014/main" id="{e264f82b-3a43-40f2-98ca-b9367a53dc87}"/>
            </a:ext>
          </a:extLst>
        </xdr:cNvPr>
        <xdr:cNvPicPr>
          <a:picLocks noChangeArrowheads="1" noChangeAspect="1"/>
        </xdr:cNvPicPr>
      </xdr:nvPicPr>
      <xdr:blipFill>
        <a:blip r:embed="rId6">
          <a:extLst>
            <a:ext uri="{28A0092B-C50C-407E-A947-70E740481C1C}">
              <a14:useLocalDpi xmlns:a14="http://schemas.microsoft.com/office/drawing/2010/main"/>
            </a:ext>
          </a:extLst>
        </a:blip>
        <a:stretch>
          <a:fillRect/>
        </a:stretch>
      </xdr:blipFill>
      <xdr:spPr bwMode="auto">
        <a:xfrm>
          <a:off x="285750" y="1114425"/>
          <a:ext cx="381000" cy="3810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xdr:row>
      <xdr:rowOff>180975</xdr:rowOff>
    </xdr:from>
    <xdr:to>
      <xdr:col>1</xdr:col>
      <xdr:colOff>428625</xdr:colOff>
      <xdr:row>10</xdr:row>
      <xdr:rowOff>57150</xdr:rowOff>
    </xdr:to>
    <xdr:pic macro="Instruction.BlockClick">
      <xdr:nvPicPr>
        <xdr:cNvPr id="258162" name="InstrImg_2" descr="icon2">
          <a:extLst>
            <a:ext uri="{FF2B5EF4-FFF2-40B4-BE49-F238E27FC236}">
              <a16:creationId xmlns:a16="http://schemas.microsoft.com/office/drawing/2014/main" id="{1ec6a2ea-22a1-4baa-9053-916490242d86}"/>
            </a:ext>
          </a:extLst>
        </xdr:cNvPr>
        <xdr:cNvPicPr>
          <a:picLocks noChangeArrowheads="1" noChangeAspect="1"/>
        </xdr:cNvPicPr>
      </xdr:nvPicPr>
      <xdr:blipFill>
        <a:blip r:embed="rId7">
          <a:extLst>
            <a:ext uri="{28A0092B-C50C-407E-A947-70E740481C1C}">
              <a14:useLocalDpi xmlns:a14="http://schemas.microsoft.com/office/drawing/2010/main"/>
            </a:ext>
          </a:extLst>
        </a:blip>
        <a:stretch>
          <a:fillRect/>
        </a:stretch>
      </xdr:blipFill>
      <xdr:spPr bwMode="auto">
        <a:xfrm>
          <a:off x="266700" y="1552575"/>
          <a:ext cx="381000" cy="3905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10</xdr:row>
      <xdr:rowOff>133350</xdr:rowOff>
    </xdr:from>
    <xdr:to>
      <xdr:col>1</xdr:col>
      <xdr:colOff>428625</xdr:colOff>
      <xdr:row>12</xdr:row>
      <xdr:rowOff>38100</xdr:rowOff>
    </xdr:to>
    <xdr:pic macro="Instruction.BlockClick">
      <xdr:nvPicPr>
        <xdr:cNvPr id="258163" name="InstrImg_3" descr="icon3">
          <a:extLst>
            <a:ext uri="{FF2B5EF4-FFF2-40B4-BE49-F238E27FC236}">
              <a16:creationId xmlns:a16="http://schemas.microsoft.com/office/drawing/2014/main" id="{c4cb495e-61cf-4fb0-aaf9-33956a252fc2}"/>
            </a:ext>
          </a:extLst>
        </xdr:cNvPr>
        <xdr:cNvPicPr>
          <a:picLocks noChangeArrowheads="1" noChangeAspect="1"/>
        </xdr:cNvPicPr>
      </xdr:nvPicPr>
      <xdr:blipFill>
        <a:blip r:embed="rId8">
          <a:extLst>
            <a:ext uri="{28A0092B-C50C-407E-A947-70E740481C1C}">
              <a14:useLocalDpi xmlns:a14="http://schemas.microsoft.com/office/drawing/2010/main"/>
            </a:ext>
          </a:extLst>
        </a:blip>
        <a:stretch>
          <a:fillRect/>
        </a:stretch>
      </xdr:blipFill>
      <xdr:spPr bwMode="auto">
        <a:xfrm>
          <a:off x="266700" y="2019300"/>
          <a:ext cx="381000" cy="40005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12</xdr:row>
      <xdr:rowOff>114300</xdr:rowOff>
    </xdr:from>
    <xdr:to>
      <xdr:col>1</xdr:col>
      <xdr:colOff>428625</xdr:colOff>
      <xdr:row>13</xdr:row>
      <xdr:rowOff>28575</xdr:rowOff>
    </xdr:to>
    <xdr:pic macro="Instruction.BlockClick">
      <xdr:nvPicPr>
        <xdr:cNvPr id="258164" name="InstrImg_4" descr="icon4">
          <a:extLst>
            <a:ext uri="{FF2B5EF4-FFF2-40B4-BE49-F238E27FC236}">
              <a16:creationId xmlns:a16="http://schemas.microsoft.com/office/drawing/2014/main" id="{46646401-9399-4ba2-b421-664ace087efb}"/>
            </a:ext>
          </a:extLst>
        </xdr:cNvPr>
        <xdr:cNvPicPr>
          <a:picLocks noChangeArrowheads="1" noChangeAspect="1"/>
        </xdr:cNvPicPr>
      </xdr:nvPicPr>
      <xdr:blipFill>
        <a:blip r:embed="rId9">
          <a:extLst>
            <a:ext uri="{28A0092B-C50C-407E-A947-70E740481C1C}">
              <a14:useLocalDpi xmlns:a14="http://schemas.microsoft.com/office/drawing/2010/main"/>
            </a:ext>
          </a:extLst>
        </a:blip>
        <a:stretch>
          <a:fillRect/>
        </a:stretch>
      </xdr:blipFill>
      <xdr:spPr bwMode="auto">
        <a:xfrm>
          <a:off x="266700" y="2495550"/>
          <a:ext cx="381000" cy="40005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13</xdr:row>
      <xdr:rowOff>95250</xdr:rowOff>
    </xdr:from>
    <xdr:to>
      <xdr:col>1</xdr:col>
      <xdr:colOff>428625</xdr:colOff>
      <xdr:row>15</xdr:row>
      <xdr:rowOff>95250</xdr:rowOff>
    </xdr:to>
    <xdr:pic macro="Instruction.BlockClick">
      <xdr:nvPicPr>
        <xdr:cNvPr id="258165" name="InstrImg_5" descr="icon5">
          <a:extLst>
            <a:ext uri="{FF2B5EF4-FFF2-40B4-BE49-F238E27FC236}">
              <a16:creationId xmlns:a16="http://schemas.microsoft.com/office/drawing/2014/main" id="{080dfea6-2c8f-4905-bba3-58be736d38e6}"/>
            </a:ext>
          </a:extLst>
        </xdr:cNvPr>
        <xdr:cNvPicPr>
          <a:picLocks noChangeArrowheads="1" noChangeAspect="1"/>
        </xdr:cNvPicPr>
      </xdr:nvPicPr>
      <xdr:blipFill>
        <a:blip r:embed="rId10">
          <a:extLst>
            <a:ext uri="{28A0092B-C50C-407E-A947-70E740481C1C}">
              <a14:useLocalDpi xmlns:a14="http://schemas.microsoft.com/office/drawing/2010/main"/>
            </a:ext>
          </a:extLst>
        </a:blip>
        <a:stretch>
          <a:fillRect/>
        </a:stretch>
      </xdr:blipFill>
      <xdr:spPr bwMode="auto">
        <a:xfrm>
          <a:off x="266700" y="2962275"/>
          <a:ext cx="381000" cy="3810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16</xdr:row>
      <xdr:rowOff>9525</xdr:rowOff>
    </xdr:from>
    <xdr:to>
      <xdr:col>1</xdr:col>
      <xdr:colOff>457200</xdr:colOff>
      <xdr:row>17</xdr:row>
      <xdr:rowOff>180975</xdr:rowOff>
    </xdr:to>
    <xdr:pic macro="Instruction.BlockClick">
      <xdr:nvPicPr>
        <xdr:cNvPr id="258166" name="InstrImg_7" descr="icon7">
          <a:extLst>
            <a:ext uri="{FF2B5EF4-FFF2-40B4-BE49-F238E27FC236}">
              <a16:creationId xmlns:a16="http://schemas.microsoft.com/office/drawing/2014/main" id="{d49f1383-fb8b-4fc8-a64d-36c2f7a98228}"/>
            </a:ext>
          </a:extLst>
        </xdr:cNvPr>
        <xdr:cNvPicPr>
          <a:picLocks noChangeArrowheads="1" noChangeAspect="1"/>
        </xdr:cNvPicPr>
      </xdr:nvPicPr>
      <xdr:blipFill>
        <a:blip r:embed="rId11">
          <a:extLst>
            <a:ext uri="{28A0092B-C50C-407E-A947-70E740481C1C}">
              <a14:useLocalDpi xmlns:a14="http://schemas.microsoft.com/office/drawing/2010/main"/>
            </a:ext>
          </a:extLst>
        </a:blip>
        <a:stretch>
          <a:fillRect/>
        </a:stretch>
      </xdr:blipFill>
      <xdr:spPr bwMode="auto">
        <a:xfrm>
          <a:off x="295275" y="3448050"/>
          <a:ext cx="381000" cy="36195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18</xdr:row>
      <xdr:rowOff>0</xdr:rowOff>
    </xdr:from>
    <xdr:to>
      <xdr:col>2</xdr:col>
      <xdr:colOff>0</xdr:colOff>
      <xdr:row>18</xdr:row>
      <xdr:rowOff>0</xdr:rowOff>
    </xdr:to>
    <xdr:pic>
      <xdr:nvPicPr>
        <xdr:cNvPr id="258167" name="Pict 9" descr="тест">
          <a:extLst>
            <a:ext uri="{FF2B5EF4-FFF2-40B4-BE49-F238E27FC236}">
              <a16:creationId xmlns:a16="http://schemas.microsoft.com/office/drawing/2014/main" id="{919bc00b-8e3e-4804-983a-d9656cc953bd}"/>
            </a:ext>
          </a:extLst>
        </xdr:cNvPr>
        <xdr:cNvPicPr>
          <a:picLocks noChangeArrowheads="1" noChangeAspect="1"/>
        </xdr:cNvPicPr>
      </xdr:nvPicPr>
      <xdr:blipFill>
        <a:blip r:embed="rId5">
          <a:extLst>
            <a:ext uri="{28A0092B-C50C-407E-A947-70E740481C1C}">
              <a14:useLocalDpi xmlns:a14="http://schemas.microsoft.com/office/drawing/2010/main"/>
            </a:ext>
          </a:extLst>
        </a:blip>
        <a:stretch>
          <a:fillRect/>
        </a:stretch>
      </xdr:blipFill>
      <xdr:spPr bwMode="auto">
        <a:xfrm>
          <a:off x="800100" y="3829050"/>
          <a:ext cx="0" cy="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32</xdr:row>
      <xdr:rowOff>0</xdr:rowOff>
    </xdr:from>
    <xdr:to>
      <xdr:col>2</xdr:col>
      <xdr:colOff>0</xdr:colOff>
      <xdr:row>32</xdr:row>
      <xdr:rowOff>0</xdr:rowOff>
    </xdr:to>
    <xdr:pic>
      <xdr:nvPicPr>
        <xdr:cNvPr id="258168" name="Pict 9" descr="тест">
          <a:extLst>
            <a:ext uri="{FF2B5EF4-FFF2-40B4-BE49-F238E27FC236}">
              <a16:creationId xmlns:a16="http://schemas.microsoft.com/office/drawing/2014/main" id="{7c5e5fd6-11bb-4315-adc3-de6267d943e9}"/>
            </a:ext>
          </a:extLst>
        </xdr:cNvPr>
        <xdr:cNvPicPr>
          <a:picLocks noChangeArrowheads="1" noChangeAspect="1"/>
        </xdr:cNvPicPr>
      </xdr:nvPicPr>
      <xdr:blipFill>
        <a:blip r:embed="rId5">
          <a:extLst>
            <a:ext uri="{28A0092B-C50C-407E-A947-70E740481C1C}">
              <a14:useLocalDpi xmlns:a14="http://schemas.microsoft.com/office/drawing/2010/main"/>
            </a:ext>
          </a:extLst>
        </a:blip>
        <a:stretch>
          <a:fillRect/>
        </a:stretch>
      </xdr:blipFill>
      <xdr:spPr bwMode="auto">
        <a:xfrm>
          <a:off x="800100" y="4295775"/>
          <a:ext cx="0" cy="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19050</xdr:colOff>
      <xdr:row>18</xdr:row>
      <xdr:rowOff>38100</xdr:rowOff>
    </xdr:from>
    <xdr:to>
      <xdr:col>1</xdr:col>
      <xdr:colOff>447675</xdr:colOff>
      <xdr:row>108</xdr:row>
      <xdr:rowOff>9525</xdr:rowOff>
    </xdr:to>
    <xdr:pic macro="Instruction.BlockClick">
      <xdr:nvPicPr>
        <xdr:cNvPr id="258169" name="InstrImg_8" descr="icon8.png">
          <a:extLst>
            <a:ext uri="{FF2B5EF4-FFF2-40B4-BE49-F238E27FC236}">
              <a16:creationId xmlns:a16="http://schemas.microsoft.com/office/drawing/2014/main" id="{89368af4-5ffe-4559-95d4-7a0ede01fb5e}"/>
            </a:ext>
          </a:extLst>
        </xdr:cNvPr>
        <xdr:cNvPicPr>
          <a:picLocks noChangeAspect="1"/>
        </xdr:cNvPicPr>
      </xdr:nvPicPr>
      <xdr:blipFill>
        <a:blip r:embed="rId12">
          <a:extLst>
            <a:ext uri="{28A0092B-C50C-407E-A947-70E740481C1C}">
              <a14:useLocalDpi xmlns:a14="http://schemas.microsoft.com/office/drawing/2010/main"/>
            </a:ext>
          </a:extLst>
        </a:blip>
        <a:stretch>
          <a:fillRect/>
        </a:stretch>
      </xdr:blipFill>
      <xdr:spPr bwMode="auto">
        <a:xfrm>
          <a:off x="238125" y="3867150"/>
          <a:ext cx="428625" cy="44767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104775</xdr:colOff>
      <xdr:row>94</xdr:row>
      <xdr:rowOff>47625</xdr:rowOff>
    </xdr:from>
    <xdr:to>
      <xdr:col>4</xdr:col>
      <xdr:colOff>257175</xdr:colOff>
      <xdr:row>95</xdr:row>
      <xdr:rowOff>9525</xdr:rowOff>
    </xdr:to>
    <xdr:pic macro="Instruction.chkUpdates_Click">
      <xdr:nvPicPr>
        <xdr:cNvPr id="258170" name="chkGetUpdatesTrue" descr="check_yes.jpg">
          <a:extLst>
            <a:ext uri="{FF2B5EF4-FFF2-40B4-BE49-F238E27FC236}">
              <a16:creationId xmlns:a16="http://schemas.microsoft.com/office/drawing/2014/main" id="{2a6c1df2-91ba-4552-bc0f-e98b6923c3cd}"/>
            </a:ext>
          </a:extLst>
        </xdr:cNvPr>
        <xdr:cNvPicPr>
          <a:picLocks noChangeAspect="1"/>
        </xdr:cNvPicPr>
      </xdr:nvPicPr>
      <xdr:blipFill>
        <a:blip r:embed="rId13">
          <a:extLst>
            <a:ext uri="{28A0092B-C50C-407E-A947-70E740481C1C}">
              <a14:useLocalDpi xmlns:a14="http://schemas.microsoft.com/office/drawing/2010/main"/>
            </a:ext>
          </a:extLst>
        </a:blip>
        <a:stretch>
          <a:fillRect/>
        </a:stretch>
      </xdr:blipFill>
      <xdr:spPr bwMode="auto">
        <a:xfrm>
          <a:off x="2676525" y="4295775"/>
          <a:ext cx="152400" cy="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104775</xdr:colOff>
      <xdr:row>96</xdr:row>
      <xdr:rowOff>57150</xdr:rowOff>
    </xdr:from>
    <xdr:to>
      <xdr:col>4</xdr:col>
      <xdr:colOff>257175</xdr:colOff>
      <xdr:row>97</xdr:row>
      <xdr:rowOff>19050</xdr:rowOff>
    </xdr:to>
    <xdr:pic macro="Instruction.chkUpdates_Click">
      <xdr:nvPicPr>
        <xdr:cNvPr id="258171" name="chkNoUpdatesFalse" descr="check_no.png">
          <a:extLst>
            <a:ext uri="{FF2B5EF4-FFF2-40B4-BE49-F238E27FC236}">
              <a16:creationId xmlns:a16="http://schemas.microsoft.com/office/drawing/2014/main" id="{2a814821-6939-472c-be03-6821ddb2f403}"/>
            </a:ext>
          </a:extLst>
        </xdr:cNvPr>
        <xdr:cNvPicPr>
          <a:picLocks noChangeAspect="1"/>
        </xdr:cNvPicPr>
      </xdr:nvPicPr>
      <xdr:blipFill>
        <a:blip r:embed="rId14">
          <a:extLst>
            <a:ext uri="{28A0092B-C50C-407E-A947-70E740481C1C}">
              <a14:useLocalDpi xmlns:a14="http://schemas.microsoft.com/office/drawing/2010/main"/>
            </a:ext>
          </a:extLst>
        </a:blip>
        <a:stretch>
          <a:fillRect/>
        </a:stretch>
      </xdr:blipFill>
      <xdr:spPr bwMode="auto">
        <a:xfrm>
          <a:off x="2676525" y="4295775"/>
          <a:ext cx="152400" cy="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104775</xdr:colOff>
      <xdr:row>96</xdr:row>
      <xdr:rowOff>57150</xdr:rowOff>
    </xdr:from>
    <xdr:to>
      <xdr:col>4</xdr:col>
      <xdr:colOff>257175</xdr:colOff>
      <xdr:row>97</xdr:row>
      <xdr:rowOff>19050</xdr:rowOff>
    </xdr:to>
    <xdr:pic macro="Instruction.chkUpdates_Click">
      <xdr:nvPicPr>
        <xdr:cNvPr id="258172" name="chkNoUpdatesTrue" descr="check_yes.jpg" hidden="1">
          <a:extLst>
            <a:ext uri="{FF2B5EF4-FFF2-40B4-BE49-F238E27FC236}">
              <a16:creationId xmlns:a16="http://schemas.microsoft.com/office/drawing/2014/main" id="{81ca4403-7e50-48b1-bb18-054cfc2c730e}"/>
            </a:ext>
          </a:extLst>
        </xdr:cNvPr>
        <xdr:cNvPicPr>
          <a:picLocks noChangeAspect="1"/>
        </xdr:cNvPicPr>
      </xdr:nvPicPr>
      <xdr:blipFill>
        <a:blip r:embed="rId13">
          <a:extLst>
            <a:ext uri="{28A0092B-C50C-407E-A947-70E740481C1C}">
              <a14:useLocalDpi xmlns:a14="http://schemas.microsoft.com/office/drawing/2010/main"/>
            </a:ext>
          </a:extLst>
        </a:blip>
        <a:stretch>
          <a:fillRect/>
        </a:stretch>
      </xdr:blipFill>
      <xdr:spPr bwMode="auto">
        <a:xfrm>
          <a:off x="2676525" y="4295775"/>
          <a:ext cx="152400" cy="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104775</xdr:colOff>
      <xdr:row>94</xdr:row>
      <xdr:rowOff>47625</xdr:rowOff>
    </xdr:from>
    <xdr:to>
      <xdr:col>4</xdr:col>
      <xdr:colOff>257175</xdr:colOff>
      <xdr:row>95</xdr:row>
      <xdr:rowOff>9525</xdr:rowOff>
    </xdr:to>
    <xdr:pic macro="Instruction.chkUpdates_Click">
      <xdr:nvPicPr>
        <xdr:cNvPr id="258173" name="chkGetUpdatesFalse" descr="check_no.png" hidden="1">
          <a:extLst>
            <a:ext uri="{FF2B5EF4-FFF2-40B4-BE49-F238E27FC236}">
              <a16:creationId xmlns:a16="http://schemas.microsoft.com/office/drawing/2014/main" id="{eaeaa3a3-635a-4beb-bd64-a1b305e01a64}"/>
            </a:ext>
          </a:extLst>
        </xdr:cNvPr>
        <xdr:cNvPicPr>
          <a:picLocks noChangeAspect="1"/>
        </xdr:cNvPicPr>
      </xdr:nvPicPr>
      <xdr:blipFill>
        <a:blip r:embed="rId14">
          <a:extLst>
            <a:ext uri="{28A0092B-C50C-407E-A947-70E740481C1C}">
              <a14:useLocalDpi xmlns:a14="http://schemas.microsoft.com/office/drawing/2010/main"/>
            </a:ext>
          </a:extLst>
        </a:blip>
        <a:stretch>
          <a:fillRect/>
        </a:stretch>
      </xdr:blipFill>
      <xdr:spPr bwMode="auto">
        <a:xfrm>
          <a:off x="2676525" y="4295775"/>
          <a:ext cx="152400" cy="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57150</xdr:colOff>
      <xdr:row>98</xdr:row>
      <xdr:rowOff>104775</xdr:rowOff>
    </xdr:from>
    <xdr:to>
      <xdr:col>5</xdr:col>
      <xdr:colOff>180975</xdr:colOff>
      <xdr:row>100</xdr:row>
      <xdr:rowOff>142875</xdr:rowOff>
    </xdr:to>
    <xdr:pic macro="Instruction.cmdGetUpdate_Click">
      <xdr:nvPicPr>
        <xdr:cNvPr id="258174" name="cmdGetUpdateImg" descr="icon11.png">
          <a:extLst>
            <a:ext uri="{FF2B5EF4-FFF2-40B4-BE49-F238E27FC236}">
              <a16:creationId xmlns:a16="http://schemas.microsoft.com/office/drawing/2014/main" id="{1e5a49e2-f0c6-4029-b09b-733c7ecec711}"/>
            </a:ext>
          </a:extLst>
        </xdr:cNvPr>
        <xdr:cNvPicPr>
          <a:picLocks noChangeAspect="1"/>
        </xdr:cNvPicPr>
      </xdr:nvPicPr>
      <xdr:blipFill>
        <a:blip r:embed="rId15">
          <a:extLst>
            <a:ext uri="{28A0092B-C50C-407E-A947-70E740481C1C}">
              <a14:useLocalDpi xmlns:a14="http://schemas.microsoft.com/office/drawing/2010/main"/>
            </a:ext>
          </a:extLst>
        </a:blip>
        <a:stretch>
          <a:fillRect/>
        </a:stretch>
      </xdr:blipFill>
      <xdr:spPr bwMode="auto">
        <a:xfrm>
          <a:off x="2628900" y="4295775"/>
          <a:ext cx="419100" cy="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276225</xdr:colOff>
      <xdr:row>98</xdr:row>
      <xdr:rowOff>104775</xdr:rowOff>
    </xdr:from>
    <xdr:to>
      <xdr:col>11</xdr:col>
      <xdr:colOff>104775</xdr:colOff>
      <xdr:row>100</xdr:row>
      <xdr:rowOff>142875</xdr:rowOff>
    </xdr:to>
    <xdr:pic macro="modInstruction.cmdShowHideUpdateLog_Click">
      <xdr:nvPicPr>
        <xdr:cNvPr id="258175" name="cmdShowHideUpdateLogImg" descr="icon13.png">
          <a:extLst>
            <a:ext uri="{FF2B5EF4-FFF2-40B4-BE49-F238E27FC236}">
              <a16:creationId xmlns:a16="http://schemas.microsoft.com/office/drawing/2014/main" id="{e49ee2e1-c495-4935-835f-52596f2911e2}"/>
            </a:ext>
          </a:extLst>
        </xdr:cNvPr>
        <xdr:cNvPicPr>
          <a:picLocks noChangeAspect="1"/>
        </xdr:cNvPicPr>
      </xdr:nvPicPr>
      <xdr:blipFill>
        <a:blip r:embed="rId16">
          <a:extLst>
            <a:ext uri="{28A0092B-C50C-407E-A947-70E740481C1C}">
              <a14:useLocalDpi xmlns:a14="http://schemas.microsoft.com/office/drawing/2010/main"/>
            </a:ext>
          </a:extLst>
        </a:blip>
        <a:stretch>
          <a:fillRect/>
        </a:stretch>
      </xdr:blipFill>
      <xdr:spPr bwMode="auto">
        <a:xfrm>
          <a:off x="4333875" y="4295775"/>
          <a:ext cx="419100" cy="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381000</xdr:colOff>
      <xdr:row>2</xdr:row>
      <xdr:rowOff>9525</xdr:rowOff>
    </xdr:from>
    <xdr:to>
      <xdr:col>2</xdr:col>
      <xdr:colOff>1466850</xdr:colOff>
      <xdr:row>2</xdr:row>
      <xdr:rowOff>228600</xdr:rowOff>
    </xdr:to>
    <xdr:sp>
      <xdr:nvSpPr>
        <xdr:cNvPr id="248380" name="cmdAct_1">
          <a:extLst>
            <a:ext uri="{FF2B5EF4-FFF2-40B4-BE49-F238E27FC236}">
              <a16:creationId xmlns:a16="http://schemas.microsoft.com/office/drawing/2014/main" id="{4dc4b859-656a-4593-8e87-80c05fab8a62}"/>
            </a:ext>
          </a:extLst>
        </xdr:cNvPr>
        <xdr:cNvSpPr txBox="1">
          <a:spLocks noChangeArrowheads="1"/>
        </xdr:cNvSpPr>
      </xdr:nvSpPr>
      <xdr:spPr bwMode="auto">
        <a:xfrm>
          <a:off x="1181100" y="352425"/>
          <a:ext cx="1085850" cy="219075"/>
        </a:xfrm>
        <a:prstGeom prst="rect"/>
        <a:solidFill>
          <a:srgbClr val="B3FFD9"/>
        </a:solidFill>
        <a:ln>
          <a:noFill/>
        </a:ln>
        <a:extLst>
          <a:ext uri="{91240B29-F687-4F45-9708-019B960494DF}">
            <a14:hiddenLine xmlns:a14="http://schemas.microsoft.com/office/drawing/2010/main" w="9525">
              <a:solidFill>
                <a:srgbClr val="000000"/>
              </a:solidFill>
              <a:miter lim="800000"/>
              <a:headEnd/>
              <a:tailEnd/>
            </a14:hiddenLine>
          </a:ext>
        </a:extLst>
      </xdr:spPr>
      <xdr:txBody>
        <a:bodyPr lIns="360000" tIns="36000" rIns="36000" bIns="36000" vertOverflow="clip" wrap="square" anchor="ctr" upright="1"/>
        <a:lstStyle/>
        <a:p>
          <a:pPr algn="l" rtl="0"/>
          <a:r>
            <a:rPr lang="ru-RU" sz="1000" u="none" b="0" i="0" baseline="0">
              <a:solidFill>
                <a:srgbClr val="000000"/>
              </a:solidFill>
              <a:latin typeface="Tahoma"/>
              <a:ea typeface="Tahoma"/>
              <a:cs typeface="Tahoma"/>
            </a:rPr>
            <a:t>Актуальна</a:t>
          </a:r>
        </a:p>
      </xdr:txBody>
    </xdr:sp>
    <xdr:clientData/>
  </xdr:twoCellAnchor>
  <xdr:twoCellAnchor>
    <xdr:from>
      <xdr:col>2</xdr:col>
      <xdr:colOff>352425</xdr:colOff>
      <xdr:row>1</xdr:row>
      <xdr:rowOff>114300</xdr:rowOff>
    </xdr:from>
    <xdr:to>
      <xdr:col>2</xdr:col>
      <xdr:colOff>638175</xdr:colOff>
      <xdr:row>3</xdr:row>
      <xdr:rowOff>57150</xdr:rowOff>
    </xdr:to>
    <xdr:pic>
      <xdr:nvPicPr>
        <xdr:cNvPr id="258177" name="cmdAct_2" descr="icon15.png">
          <a:extLst>
            <a:ext uri="{FF2B5EF4-FFF2-40B4-BE49-F238E27FC236}">
              <a16:creationId xmlns:a16="http://schemas.microsoft.com/office/drawing/2014/main" id="{c859e517-fe72-478d-9942-d111f30eae7c}"/>
            </a:ext>
          </a:extLst>
        </xdr:cNvPr>
        <xdr:cNvPicPr>
          <a:picLocks noChangeAspect="1"/>
        </xdr:cNvPicPr>
      </xdr:nvPicPr>
      <xdr:blipFill>
        <a:blip r:embed="rId17">
          <a:extLst>
            <a:ext uri="{28A0092B-C50C-407E-A947-70E740481C1C}">
              <a14:useLocalDpi xmlns:a14="http://schemas.microsoft.com/office/drawing/2010/main"/>
            </a:ext>
          </a:extLst>
        </a:blip>
        <a:stretch>
          <a:fillRect/>
        </a:stretch>
      </xdr:blipFill>
      <xdr:spPr bwMode="auto">
        <a:xfrm>
          <a:off x="1152525" y="247650"/>
          <a:ext cx="285750" cy="3810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409575</xdr:colOff>
      <xdr:row>2</xdr:row>
      <xdr:rowOff>9525</xdr:rowOff>
    </xdr:from>
    <xdr:to>
      <xdr:col>4</xdr:col>
      <xdr:colOff>272129</xdr:colOff>
      <xdr:row>2</xdr:row>
      <xdr:rowOff>219075</xdr:rowOff>
    </xdr:to>
    <xdr:sp macro="Instruction.cmdGetUpdate_Click">
      <xdr:nvSpPr>
        <xdr:cNvPr id="35" name="cmdNoAct_1" hidden="1">
          <a:extLst>
            <a:ext uri="{FF2B5EF4-FFF2-40B4-BE49-F238E27FC236}">
              <a16:creationId xmlns:a16="http://schemas.microsoft.com/office/drawing/2014/main" id="{185d4e01-6c0e-4d5b-811c-052a39b51d7c}"/>
            </a:ext>
          </a:extLst>
        </xdr:cNvPr>
        <xdr:cNvSpPr txBox="1">
          <a:spLocks noChangeArrowheads="1"/>
        </xdr:cNvSpPr>
      </xdr:nvSpPr>
      <xdr:spPr bwMode="auto">
        <a:xfrm>
          <a:off x="1209675" y="352425"/>
          <a:ext cx="1638300" cy="209550"/>
        </a:xfrm>
        <a:prstGeom prst="rect"/>
        <a:solidFill>
          <a:srgbClr val="FF5050"/>
        </a:solidFill>
        <a:ln w="9525">
          <a:noFill/>
          <a:miter lim="800000"/>
        </a:ln>
      </xdr:spPr>
      <xdr:txBody>
        <a:bodyPr lIns="288000" tIns="36000" rIns="0" bIns="36000" vertOverflow="clip" wrap="square" anchor="ctr" upright="1"/>
        <a:lstStyle/>
        <a:p>
          <a:pPr algn="l" rtl="0"/>
          <a:r>
            <a:rPr lang="ru-RU" sz="1000" u="none" b="0" i="0" baseline="0">
              <a:solidFill>
                <a:schemeClr val="bg1"/>
              </a:solidFill>
              <a:latin typeface="Tahoma"/>
              <a:ea typeface="Tahoma"/>
              <a:cs typeface="Tahoma"/>
            </a:rPr>
            <a:t>Требуется обновление</a:t>
          </a:r>
        </a:p>
      </xdr:txBody>
    </xdr:sp>
    <xdr:clientData/>
  </xdr:twoCellAnchor>
  <xdr:twoCellAnchor editAs="oneCell">
    <xdr:from>
      <xdr:col>2</xdr:col>
      <xdr:colOff>419100</xdr:colOff>
      <xdr:row>1</xdr:row>
      <xdr:rowOff>200025</xdr:rowOff>
    </xdr:from>
    <xdr:to>
      <xdr:col>2</xdr:col>
      <xdr:colOff>666750</xdr:colOff>
      <xdr:row>3</xdr:row>
      <xdr:rowOff>9525</xdr:rowOff>
    </xdr:to>
    <xdr:pic>
      <xdr:nvPicPr>
        <xdr:cNvPr id="258179" name="cmdNoAct_2" descr="icon16.png" hidden="1">
          <a:extLst>
            <a:ext uri="{FF2B5EF4-FFF2-40B4-BE49-F238E27FC236}">
              <a16:creationId xmlns:a16="http://schemas.microsoft.com/office/drawing/2014/main" id="{d0b37b6b-38f0-4b66-853c-145e6da1288a}"/>
            </a:ext>
          </a:extLst>
        </xdr:cNvPr>
        <xdr:cNvPicPr>
          <a:picLocks noChangeAspect="1"/>
        </xdr:cNvPicPr>
      </xdr:nvPicPr>
      <xdr:blipFill>
        <a:blip r:embed="rId18">
          <a:extLst>
            <a:ext uri="{28A0092B-C50C-407E-A947-70E740481C1C}">
              <a14:useLocalDpi xmlns:a14="http://schemas.microsoft.com/office/drawing/2010/main"/>
            </a:ext>
          </a:extLst>
        </a:blip>
        <a:stretch>
          <a:fillRect/>
        </a:stretch>
      </xdr:blipFill>
      <xdr:spPr bwMode="auto">
        <a:xfrm>
          <a:off x="1219200" y="333375"/>
          <a:ext cx="247650" cy="24765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266700</xdr:colOff>
      <xdr:row>2</xdr:row>
      <xdr:rowOff>0</xdr:rowOff>
    </xdr:from>
    <xdr:to>
      <xdr:col>4</xdr:col>
      <xdr:colOff>190500</xdr:colOff>
      <xdr:row>2</xdr:row>
      <xdr:rowOff>219075</xdr:rowOff>
    </xdr:to>
    <xdr:sp>
      <xdr:nvSpPr>
        <xdr:cNvPr id="248384" name="cmdNoInet_1" hidden="1">
          <a:extLst>
            <a:ext uri="{FF2B5EF4-FFF2-40B4-BE49-F238E27FC236}">
              <a16:creationId xmlns:a16="http://schemas.microsoft.com/office/drawing/2014/main" id="{f266ead2-8912-4c39-bf88-b3f789649433}"/>
            </a:ext>
          </a:extLst>
        </xdr:cNvPr>
        <xdr:cNvSpPr txBox="1">
          <a:spLocks noChangeArrowheads="1"/>
        </xdr:cNvSpPr>
      </xdr:nvSpPr>
      <xdr:spPr bwMode="auto">
        <a:xfrm>
          <a:off x="1066800" y="342900"/>
          <a:ext cx="1695450" cy="219075"/>
        </a:xfrm>
        <a:prstGeom prst="rect"/>
        <a:solidFill>
          <a:srgbClr val="FFCC66"/>
        </a:solidFill>
        <a:ln>
          <a:noFill/>
        </a:ln>
        <a:extLst>
          <a:ext uri="{91240B29-F687-4F45-9708-019B960494DF}">
            <a14:hiddenLine xmlns:a14="http://schemas.microsoft.com/office/drawing/2010/main" w="9525">
              <a:solidFill>
                <a:srgbClr val="000000"/>
              </a:solidFill>
              <a:miter lim="800000"/>
              <a:headEnd/>
              <a:tailEnd/>
            </a14:hiddenLine>
          </a:ext>
        </a:extLst>
      </xdr:spPr>
      <xdr:txBody>
        <a:bodyPr lIns="288000" tIns="36000" rIns="0" bIns="36000" vertOverflow="clip" wrap="square" anchor="ctr" upright="1"/>
        <a:lstStyle/>
        <a:p>
          <a:pPr algn="l" rtl="0"/>
          <a:r>
            <a:rPr lang="ru-RU" sz="1000" u="none" b="0" i="0" baseline="0">
              <a:solidFill>
                <a:srgbClr val="000000"/>
              </a:solidFill>
              <a:latin typeface="Tahoma"/>
              <a:ea typeface="Tahoma"/>
              <a:cs typeface="Tahoma"/>
            </a:rPr>
            <a:t>Ошибка подключения</a:t>
          </a:r>
        </a:p>
      </xdr:txBody>
    </xdr:sp>
    <xdr:clientData/>
  </xdr:twoCellAnchor>
  <xdr:twoCellAnchor editAs="oneCell">
    <xdr:from>
      <xdr:col>2</xdr:col>
      <xdr:colOff>247650</xdr:colOff>
      <xdr:row>1</xdr:row>
      <xdr:rowOff>133350</xdr:rowOff>
    </xdr:from>
    <xdr:to>
      <xdr:col>2</xdr:col>
      <xdr:colOff>495300</xdr:colOff>
      <xdr:row>4</xdr:row>
      <xdr:rowOff>0</xdr:rowOff>
    </xdr:to>
    <xdr:sp>
      <xdr:nvSpPr>
        <xdr:cNvPr id="248385" name="cmdNoInet_2" hidden="1">
          <a:extLst>
            <a:ext uri="{FF2B5EF4-FFF2-40B4-BE49-F238E27FC236}">
              <a16:creationId xmlns:a16="http://schemas.microsoft.com/office/drawing/2014/main" id="{9703b694-7d74-4859-afd0-dae34c7098cc}"/>
            </a:ext>
          </a:extLst>
        </xdr:cNvPr>
        <xdr:cNvSpPr txBox="1">
          <a:spLocks noChangeArrowheads="1"/>
        </xdr:cNvSpPr>
      </xdr:nvSpPr>
      <xdr:spPr bwMode="auto">
        <a:xfrm>
          <a:off x="1047750" y="266700"/>
          <a:ext cx="247650" cy="3810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lIns="36576" tIns="36576" rIns="0" bIns="0" vertOverflow="clip" wrap="square" anchor="t" upright="1"/>
        <a:lstStyle/>
        <a:p>
          <a:pPr algn="l" rtl="0"/>
          <a:r>
            <a:rPr lang="ru-RU" sz="1800" u="none" b="1" i="0" baseline="0">
              <a:solidFill>
                <a:srgbClr val="EAEAEA"/>
              </a:solidFill>
              <a:latin typeface="Calibri"/>
              <a:cs typeface="Calibri"/>
            </a:rPr>
            <a:t>!</a:t>
          </a:r>
        </a:p>
      </xdr:txBody>
    </xdr:sp>
    <xdr:clientData/>
  </xdr:twoCellAnchor>
  <xdr:twoCellAnchor>
    <xdr:from>
      <xdr:col>23</xdr:col>
      <xdr:colOff>257175</xdr:colOff>
      <xdr:row>69</xdr:row>
      <xdr:rowOff>57150</xdr:rowOff>
    </xdr:from>
    <xdr:to>
      <xdr:col>24</xdr:col>
      <xdr:colOff>142875</xdr:colOff>
      <xdr:row>69</xdr:row>
      <xdr:rowOff>238125</xdr:rowOff>
    </xdr:to>
    <xdr:pic macro="modInstruction.Process_Page_Last">
      <xdr:nvPicPr>
        <xdr:cNvPr id="258182" name="PAGE_LAST" descr="tick_circle_3887.png" hidden="1">
          <a:extLst>
            <a:ext uri="{FF2B5EF4-FFF2-40B4-BE49-F238E27FC236}">
              <a16:creationId xmlns:a16="http://schemas.microsoft.com/office/drawing/2014/main" id="{7e7ee816-c4a0-4594-9ece-20f77c7588b5}"/>
            </a:ext>
          </a:extLst>
        </xdr:cNvPr>
        <xdr:cNvPicPr>
          <a:picLocks noChangeAspect="1"/>
        </xdr:cNvPicPr>
      </xdr:nvPicPr>
      <xdr:blipFill>
        <a:blip r:embed="rId19">
          <a:extLst>
            <a:ext uri="{28A0092B-C50C-407E-A947-70E740481C1C}">
              <a14:useLocalDpi xmlns:a14="http://schemas.microsoft.com/office/drawing/2010/main"/>
            </a:ext>
          </a:extLst>
        </a:blip>
        <a:stretch>
          <a:fillRect/>
        </a:stretch>
      </xdr:blipFill>
      <xdr:spPr bwMode="auto">
        <a:xfrm>
          <a:off x="8448675" y="4295775"/>
          <a:ext cx="180975" cy="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95250</xdr:colOff>
      <xdr:row>69</xdr:row>
      <xdr:rowOff>57150</xdr:rowOff>
    </xdr:from>
    <xdr:to>
      <xdr:col>19</xdr:col>
      <xdr:colOff>276225</xdr:colOff>
      <xdr:row>69</xdr:row>
      <xdr:rowOff>238125</xdr:rowOff>
    </xdr:to>
    <xdr:pic macro="modInstruction.Process_Page_First">
      <xdr:nvPicPr>
        <xdr:cNvPr id="258183" name="PAGE_FIRST" descr="tick_circle_3887.png" hidden="1">
          <a:extLst>
            <a:ext uri="{FF2B5EF4-FFF2-40B4-BE49-F238E27FC236}">
              <a16:creationId xmlns:a16="http://schemas.microsoft.com/office/drawing/2014/main" id="{5a09bd64-c407-44fc-b840-a0ae53f5a4a9}"/>
            </a:ext>
          </a:extLst>
        </xdr:cNvPr>
        <xdr:cNvPicPr>
          <a:picLocks noChangeAspect="1"/>
        </xdr:cNvPicPr>
      </xdr:nvPicPr>
      <xdr:blipFill>
        <a:blip r:embed="rId20">
          <a:extLst>
            <a:ext uri="{28A0092B-C50C-407E-A947-70E740481C1C}">
              <a14:useLocalDpi xmlns:a14="http://schemas.microsoft.com/office/drawing/2010/main"/>
            </a:ext>
          </a:extLst>
        </a:blip>
        <a:stretch>
          <a:fillRect/>
        </a:stretch>
      </xdr:blipFill>
      <xdr:spPr bwMode="auto">
        <a:xfrm>
          <a:off x="7105650" y="4295775"/>
          <a:ext cx="180975" cy="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9525</xdr:colOff>
      <xdr:row>69</xdr:row>
      <xdr:rowOff>28575</xdr:rowOff>
    </xdr:from>
    <xdr:to>
      <xdr:col>20</xdr:col>
      <xdr:colOff>257175</xdr:colOff>
      <xdr:row>69</xdr:row>
      <xdr:rowOff>276225</xdr:rowOff>
    </xdr:to>
    <xdr:pic macro="modInstruction.Process_Page_Back">
      <xdr:nvPicPr>
        <xdr:cNvPr id="258184" name="PAGE_BACK" descr="tick_circle_3887.png" hidden="1">
          <a:extLst>
            <a:ext uri="{FF2B5EF4-FFF2-40B4-BE49-F238E27FC236}">
              <a16:creationId xmlns:a16="http://schemas.microsoft.com/office/drawing/2014/main" id="{a2da7568-fc9c-42b3-9db2-2cd3f75a8e07}"/>
            </a:ext>
          </a:extLst>
        </xdr:cNvPr>
        <xdr:cNvPicPr>
          <a:picLocks noChangeAspect="1"/>
        </xdr:cNvPicPr>
      </xdr:nvPicPr>
      <xdr:blipFill>
        <a:blip r:embed="rId21">
          <a:extLst>
            <a:ext uri="{28A0092B-C50C-407E-A947-70E740481C1C}">
              <a14:useLocalDpi xmlns:a14="http://schemas.microsoft.com/office/drawing/2010/main"/>
            </a:ext>
          </a:extLst>
        </a:blip>
        <a:stretch>
          <a:fillRect/>
        </a:stretch>
      </xdr:blipFill>
      <xdr:spPr bwMode="auto">
        <a:xfrm>
          <a:off x="7315200" y="4295775"/>
          <a:ext cx="247650" cy="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276225</xdr:colOff>
      <xdr:row>69</xdr:row>
      <xdr:rowOff>28575</xdr:rowOff>
    </xdr:from>
    <xdr:to>
      <xdr:col>23</xdr:col>
      <xdr:colOff>228600</xdr:colOff>
      <xdr:row>69</xdr:row>
      <xdr:rowOff>276225</xdr:rowOff>
    </xdr:to>
    <xdr:pic macro="modInstruction.Process_Page_Next">
      <xdr:nvPicPr>
        <xdr:cNvPr id="258185" name="PAGE_NEXT" descr="tick_circle_3887.png" hidden="1">
          <a:extLst>
            <a:ext uri="{FF2B5EF4-FFF2-40B4-BE49-F238E27FC236}">
              <a16:creationId xmlns:a16="http://schemas.microsoft.com/office/drawing/2014/main" id="{7622cea6-9892-4413-b73c-9b84b42b0cd2}"/>
            </a:ext>
          </a:extLst>
        </xdr:cNvPr>
        <xdr:cNvPicPr>
          <a:picLocks noChangeAspect="1"/>
        </xdr:cNvPicPr>
      </xdr:nvPicPr>
      <xdr:blipFill>
        <a:blip r:embed="rId22">
          <a:extLst>
            <a:ext uri="{28A0092B-C50C-407E-A947-70E740481C1C}">
              <a14:useLocalDpi xmlns:a14="http://schemas.microsoft.com/office/drawing/2010/main"/>
            </a:ext>
          </a:extLst>
        </a:blip>
        <a:stretch>
          <a:fillRect/>
        </a:stretch>
      </xdr:blipFill>
      <xdr:spPr bwMode="auto">
        <a:xfrm>
          <a:off x="8172450" y="4295775"/>
          <a:ext cx="247650" cy="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19050</xdr:colOff>
      <xdr:row>69</xdr:row>
      <xdr:rowOff>47625</xdr:rowOff>
    </xdr:from>
    <xdr:to>
      <xdr:col>22</xdr:col>
      <xdr:colOff>228600</xdr:colOff>
      <xdr:row>69</xdr:row>
      <xdr:rowOff>257175</xdr:rowOff>
    </xdr:to>
    <xdr:sp>
      <xdr:nvSpPr>
        <xdr:cNvPr id="43" name="PAGE_NUMBER_AREA">
          <a:extLst>
            <a:ext uri="{FF2B5EF4-FFF2-40B4-BE49-F238E27FC236}">
              <a16:creationId xmlns:a16="http://schemas.microsoft.com/office/drawing/2014/main" id="{1edd22fb-53a2-4d34-8348-2048bdb8de5f}"/>
            </a:ext>
          </a:extLst>
        </xdr:cNvPr>
        <xdr:cNvSpPr>
          <a:spLocks noChangeArrowheads="1"/>
        </xdr:cNvSpPr>
      </xdr:nvSpPr>
      <xdr:spPr bwMode="auto">
        <a:xfrm>
          <a:off x="7620000" y="4295775"/>
          <a:ext cx="504825" cy="0"/>
        </a:xfrm>
        <a:prstGeom prst="roundRect">
          <a:avLst>
            <a:gd name="adj" fmla="val 16667"/>
          </a:avLst>
        </a:prstGeom>
        <a:solidFill>
          <a:srgbClr val="FFFFFF"/>
        </a:solidFill>
        <a:ln w="15875">
          <a:solidFill>
            <a:schemeClr val="tx1">
              <a:lumMod val="50000"/>
              <a:lumOff val="50000"/>
            </a:schemeClr>
          </a:solidFill>
          <a:round/>
        </a:ln>
        <a:effectLst>
          <a:outerShdw dist="23000" dir="5400000" rotWithShape="0">
            <a:srgbClr val="000000">
              <a:alpha val="34999"/>
            </a:srgbClr>
          </a:outerShdw>
        </a:effectLst>
      </xdr:spPr>
      <xdr:txBody>
        <a:bodyPr lIns="27432" tIns="22860" rIns="27432" bIns="22860" vertOverflow="clip" wrap="square" anchor="ctr" upright="1"/>
        <a:lstStyle/>
        <a:p>
          <a:pPr algn="ctr" rtl="0"/>
          <a:r>
            <a:rPr lang="ru-RU" sz="900" u="none" b="0" i="0" baseline="0">
              <a:solidFill>
                <a:srgbClr val="000000"/>
              </a:solidFill>
              <a:latin typeface="Calibri"/>
            </a:rPr>
            <a:t>1/1</a:t>
          </a:r>
        </a:p>
      </xdr:txBody>
    </xdr:sp>
    <xdr:clientData/>
  </xdr:twoCellAnchor>
  <xdr:twoCellAnchor>
    <xdr:from>
      <xdr:col>4</xdr:col>
      <xdr:colOff>19050</xdr:colOff>
      <xdr:row>22</xdr:row>
      <xdr:rowOff>66675</xdr:rowOff>
    </xdr:from>
    <xdr:to>
      <xdr:col>4</xdr:col>
      <xdr:colOff>266700</xdr:colOff>
      <xdr:row>22</xdr:row>
      <xdr:rowOff>314325</xdr:rowOff>
    </xdr:to>
    <xdr:pic>
      <xdr:nvPicPr>
        <xdr:cNvPr id="258187" name="shpHelp" descr="Помощь при вводе">
          <a:extLst>
            <a:ext uri="{FF2B5EF4-FFF2-40B4-BE49-F238E27FC236}">
              <a16:creationId xmlns:a16="http://schemas.microsoft.com/office/drawing/2014/main" id="{c9aca446-c91c-484b-999a-da75f388a8e4}"/>
            </a:ext>
          </a:extLst>
        </xdr:cNvPr>
        <xdr:cNvPicPr>
          <a:picLocks noChangeAspect="1"/>
        </xdr:cNvPicPr>
      </xdr:nvPicPr>
      <xdr:blipFill>
        <a:blip r:embed="rId23">
          <a:extLst>
            <a:ext uri="{28A0092B-C50C-407E-A947-70E740481C1C}">
              <a14:useLocalDpi xmlns:a14="http://schemas.microsoft.com/office/drawing/2010/main"/>
            </a:ext>
          </a:extLst>
        </a:blip>
        <a:stretch>
          <a:fillRect/>
        </a:stretch>
      </xdr:blipFill>
      <xdr:spPr bwMode="auto">
        <a:xfrm>
          <a:off x="2590800" y="4295775"/>
          <a:ext cx="247650" cy="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3</xdr:col>
      <xdr:colOff>66675</xdr:colOff>
      <xdr:row>1</xdr:row>
      <xdr:rowOff>28575</xdr:rowOff>
    </xdr:from>
    <xdr:to>
      <xdr:col>3</xdr:col>
      <xdr:colOff>1238250</xdr:colOff>
      <xdr:row>1</xdr:row>
      <xdr:rowOff>276225</xdr:rowOff>
    </xdr:to>
    <xdr:sp macro="modUpdTemplLogger.cmdClearLog_Click">
      <xdr:nvSpPr>
        <xdr:cNvPr id="2" name="cmdClearLog">
          <a:extLst>
            <a:ext uri="{FF2B5EF4-FFF2-40B4-BE49-F238E27FC236}">
              <a16:creationId xmlns:a16="http://schemas.microsoft.com/office/drawing/2014/main" id="{4d7ede3e-75a0-4716-8732-fd77f51595ed}"/>
            </a:ext>
          </a:extLst>
        </xdr:cNvPr>
        <xdr:cNvSpPr>
          <a:spLocks noChangeArrowheads="1"/>
        </xdr:cNvSpPr>
      </xdr:nvSpPr>
      <xdr:spPr bwMode="auto">
        <a:xfrm>
          <a:off x="9544050" y="123825"/>
          <a:ext cx="1171575" cy="247650"/>
        </a:xfrm>
        <a:prstGeom prst="roundRect">
          <a:avLst>
            <a:gd name="adj" fmla="val 0"/>
          </a:avLst>
        </a:prstGeom>
        <a:gradFill flip="none" rotWithShape="1">
          <a:gsLst>
            <a:gs pos="0">
              <a:schemeClr val="bg1"/>
            </a:gs>
            <a:gs pos="100000">
              <a:srgbClr val="C0C0C0"/>
            </a:gs>
          </a:gsLst>
          <a:lin ang="5400000" scaled="1"/>
          <a:tileRect/>
        </a:gradFill>
        <a:ln w="9525" algn="ctr">
          <a:solidFill>
            <a:srgbClr val="C0C0C0"/>
          </a:solidFill>
          <a:round/>
        </a:ln>
        <a:effectLst/>
      </xdr:spPr>
      <xdr:txBody>
        <a:bodyPr lIns="27432" tIns="18288" rIns="27432" bIns="18288" vertOverflow="clip" wrap="square" anchor="ctr" upright="1"/>
        <a:lstStyle/>
        <a:p>
          <a:pPr algn="ctr" rtl="0"/>
          <a:r>
            <a:rPr lang="ru-RU" sz="900" u="none" b="0" i="0" baseline="0">
              <a:solidFill>
                <a:srgbClr val="000000"/>
              </a:solidFill>
              <a:latin typeface="Tahoma"/>
              <a:ea typeface="Tahoma"/>
              <a:cs typeface="Tahoma"/>
            </a:rPr>
            <a:t>Очистить историю </a:t>
          </a: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11</xdr:col>
      <xdr:colOff>28575</xdr:colOff>
      <xdr:row>10</xdr:row>
      <xdr:rowOff>28575</xdr:rowOff>
    </xdr:from>
    <xdr:to>
      <xdr:col>11</xdr:col>
      <xdr:colOff>276225</xdr:colOff>
      <xdr:row>10</xdr:row>
      <xdr:rowOff>276225</xdr:rowOff>
    </xdr:to>
    <xdr:sp macro="[0]!mod_Load.cmdPath_Click">
      <xdr:nvSpPr>
        <xdr:cNvPr id="248834" name="cmdPath">
          <a:extLst>
            <a:ext uri="{FF2B5EF4-FFF2-40B4-BE49-F238E27FC236}">
              <a16:creationId xmlns:a16="http://schemas.microsoft.com/office/drawing/2014/main" id="{25fccc6c-bc9e-42fe-aa94-9e922e9730bd}"/>
            </a:ext>
          </a:extLst>
        </xdr:cNvPr>
        <xdr:cNvSpPr>
          <a:spLocks noChangeArrowheads="1"/>
        </xdr:cNvSpPr>
      </xdr:nvSpPr>
      <xdr:spPr bwMode="auto">
        <a:xfrm>
          <a:off x="7562850" y="657225"/>
          <a:ext cx="247650" cy="247650"/>
        </a:xfrm>
        <a:prstGeom prst="roundRect">
          <a:avLst>
            <a:gd name="adj" fmla="val 0"/>
          </a:avLst>
        </a:prstGeom>
        <a:gradFill rotWithShape="1">
          <a:gsLst>
            <a:gs pos="0">
              <a:srgbClr val="FFFFFF"/>
            </a:gs>
            <a:gs pos="100000">
              <a:srgbClr val="C0C0C0"/>
            </a:gs>
          </a:gsLst>
          <a:lin ang="5400000" scaled="1"/>
        </a:gradFill>
        <a:ln w="9525" algn="ctr">
          <a:solidFill>
            <a:srgbClr val="C0C0C0"/>
          </a:solidFill>
          <a:round/>
        </a:ln>
      </xdr:spPr>
      <xdr:txBody>
        <a:bodyPr lIns="27432" tIns="18288" rIns="27432" bIns="18288" vertOverflow="clip" wrap="square" anchor="ctr"/>
        <a:lstStyle/>
        <a:p>
          <a:pPr algn="ctr" rtl="0"/>
          <a:r>
            <a:rPr lang="ru-RU" sz="900" u="none" b="0" i="0" baseline="0">
              <a:solidFill>
                <a:srgbClr val="000000"/>
              </a:solidFill>
              <a:latin typeface="Tahoma"/>
              <a:ea typeface="Tahoma"/>
              <a:cs typeface="Tahoma"/>
            </a:rPr>
            <a:t>...</a:t>
          </a:r>
        </a:p>
      </xdr:txBody>
    </xdr:sp>
    <xdr:clientData/>
  </xdr:twoCellAnchor>
  <xdr:twoCellAnchor editAs="oneCell">
    <xdr:from>
      <xdr:col>10</xdr:col>
      <xdr:colOff>695325</xdr:colOff>
      <xdr:row>11</xdr:row>
      <xdr:rowOff>95250</xdr:rowOff>
    </xdr:from>
    <xdr:to>
      <xdr:col>11</xdr:col>
      <xdr:colOff>0</xdr:colOff>
      <xdr:row>11</xdr:row>
      <xdr:rowOff>342900</xdr:rowOff>
    </xdr:to>
    <xdr:sp macro="[0]!mod_Load.cmdLoad_Click">
      <xdr:nvSpPr>
        <xdr:cNvPr id="248835" name="cmdLoad">
          <a:extLst>
            <a:ext uri="{FF2B5EF4-FFF2-40B4-BE49-F238E27FC236}">
              <a16:creationId xmlns:a16="http://schemas.microsoft.com/office/drawing/2014/main" id="{e06fe347-2be3-4b3e-b7f5-47cfcbef56ac}"/>
            </a:ext>
          </a:extLst>
        </xdr:cNvPr>
        <xdr:cNvSpPr>
          <a:spLocks noChangeArrowheads="1"/>
        </xdr:cNvSpPr>
      </xdr:nvSpPr>
      <xdr:spPr bwMode="auto">
        <a:xfrm>
          <a:off x="6029325" y="1009650"/>
          <a:ext cx="1504950" cy="247650"/>
        </a:xfrm>
        <a:prstGeom prst="roundRect">
          <a:avLst>
            <a:gd name="adj" fmla="val 0"/>
          </a:avLst>
        </a:prstGeom>
        <a:gradFill rotWithShape="1">
          <a:gsLst>
            <a:gs pos="0">
              <a:srgbClr val="FFFFFF"/>
            </a:gs>
            <a:gs pos="100000">
              <a:srgbClr val="C0C0C0"/>
            </a:gs>
          </a:gsLst>
          <a:lin ang="5400000" scaled="1"/>
        </a:gradFill>
        <a:ln w="9525" algn="ctr">
          <a:solidFill>
            <a:srgbClr val="C0C0C0"/>
          </a:solidFill>
          <a:round/>
        </a:ln>
      </xdr:spPr>
      <xdr:txBody>
        <a:bodyPr lIns="27432" tIns="18288" rIns="27432" bIns="18288" vertOverflow="clip" wrap="square" anchor="ctr"/>
        <a:lstStyle/>
        <a:p>
          <a:pPr algn="ctr" rtl="0"/>
          <a:r>
            <a:rPr lang="ru-RU" sz="900" u="none" b="0" i="0" baseline="0">
              <a:solidFill>
                <a:srgbClr val="000000"/>
              </a:solidFill>
              <a:latin typeface="Tahoma"/>
              <a:ea typeface="Tahoma"/>
              <a:cs typeface="Tahoma"/>
            </a:rPr>
            <a:t>Загрузить данные</a:t>
          </a: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absolute">
    <xdr:from>
      <xdr:col>0</xdr:col>
      <xdr:colOff>0</xdr:colOff>
      <xdr:row>0</xdr:row>
      <xdr:rowOff>0</xdr:rowOff>
    </xdr:from>
    <xdr:to>
      <xdr:col>0</xdr:col>
      <xdr:colOff>161925</xdr:colOff>
      <xdr:row>0</xdr:row>
      <xdr:rowOff>161925</xdr:rowOff>
    </xdr:to>
    <xdr:pic>
      <xdr:nvPicPr>
        <xdr:cNvPr id="179006" name="shCalendar" descr="CalendarSmall.bmp">
          <a:extLst>
            <a:ext uri="{FF2B5EF4-FFF2-40B4-BE49-F238E27FC236}">
              <a16:creationId xmlns:a16="http://schemas.microsoft.com/office/drawing/2014/main" id="{fbab6fee-e557-4de5-a818-be7feffc081b}"/>
            </a:ext>
          </a:extLst>
        </xdr:cNvPr>
        <xdr:cNvPicPr>
          <a:picLocks noChangeAspect="1"/>
        </xdr:cNvPicPr>
      </xdr:nvPicPr>
      <xdr:blipFill>
        <a:blip r:embed="rId1">
          <a:extLst>
            <a:ext uri="{28A0092B-C50C-407E-A947-70E740481C1C}">
              <a14:useLocalDpi xmlns:a14="http://schemas.microsoft.com/office/drawing/2010/main"/>
            </a:ext>
          </a:extLst>
        </a:blip>
        <a:stretch>
          <a:fillRect/>
        </a:stretch>
      </xdr:blipFill>
      <xdr:spPr bwMode="auto">
        <a:xfrm>
          <a:off x="0" y="0"/>
          <a:ext cx="161925" cy="1619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absolute">
    <xdr:from>
      <xdr:col>0</xdr:col>
      <xdr:colOff>276225</xdr:colOff>
      <xdr:row>0</xdr:row>
      <xdr:rowOff>0</xdr:rowOff>
    </xdr:from>
    <xdr:to>
      <xdr:col>0</xdr:col>
      <xdr:colOff>447675</xdr:colOff>
      <xdr:row>0</xdr:row>
      <xdr:rowOff>171450</xdr:rowOff>
    </xdr:to>
    <xdr:pic>
      <xdr:nvPicPr>
        <xdr:cNvPr id="179007" name="shpHelp" descr="Помощь при вводе">
          <a:extLst>
            <a:ext uri="{FF2B5EF4-FFF2-40B4-BE49-F238E27FC236}">
              <a16:creationId xmlns:a16="http://schemas.microsoft.com/office/drawing/2014/main" id="{47480f76-2fa0-46f2-8346-665a9564d1c4}"/>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bwMode="auto">
        <a:xfrm>
          <a:off x="276225" y="0"/>
          <a:ext cx="171450" cy="17145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2</xdr:col>
      <xdr:colOff>76200</xdr:colOff>
      <xdr:row>0</xdr:row>
      <xdr:rowOff>66675</xdr:rowOff>
    </xdr:from>
    <xdr:to>
      <xdr:col>5</xdr:col>
      <xdr:colOff>419100</xdr:colOff>
      <xdr:row>0</xdr:row>
      <xdr:rowOff>314325</xdr:rowOff>
    </xdr:to>
    <xdr:sp macro="AllSheetsInThisWorkbook.cmdGetListAllSheets">
      <xdr:nvSpPr>
        <xdr:cNvPr id="2" name="cmdGetListAllSheets">
          <a:extLst>
            <a:ext uri="{FF2B5EF4-FFF2-40B4-BE49-F238E27FC236}">
              <a16:creationId xmlns:a16="http://schemas.microsoft.com/office/drawing/2014/main" id="{ab2fe8ce-65a0-48a3-bfa3-7ee5b2cfcb58}"/>
            </a:ext>
          </a:extLst>
        </xdr:cNvPr>
        <xdr:cNvSpPr>
          <a:spLocks noChangeArrowheads="1"/>
        </xdr:cNvSpPr>
      </xdr:nvSpPr>
      <xdr:spPr bwMode="auto">
        <a:xfrm>
          <a:off x="2752725" y="66675"/>
          <a:ext cx="2171700" cy="247650"/>
        </a:xfrm>
        <a:prstGeom prst="roundRect">
          <a:avLst>
            <a:gd name="adj" fmla="val 0"/>
          </a:avLst>
        </a:prstGeom>
        <a:gradFill flip="none" rotWithShape="1">
          <a:gsLst>
            <a:gs pos="0">
              <a:schemeClr val="bg1"/>
            </a:gs>
            <a:gs pos="100000">
              <a:srgbClr val="C0C0C0"/>
            </a:gs>
          </a:gsLst>
          <a:lin ang="5400000" scaled="1"/>
          <a:tileRect/>
        </a:gradFill>
        <a:ln w="9525" algn="ctr">
          <a:solidFill>
            <a:srgbClr val="C0C0C0"/>
          </a:solidFill>
          <a:round/>
        </a:ln>
        <a:effectLst/>
      </xdr:spPr>
      <xdr:txBody>
        <a:bodyPr lIns="27432" tIns="18288" rIns="27432" bIns="18288" vertOverflow="clip" wrap="square" anchor="ctr" upright="1"/>
        <a:lstStyle/>
        <a:p>
          <a:pPr algn="ctr" rtl="0"/>
          <a:r>
            <a:rPr lang="ru-RU" sz="900" u="none" b="0" i="0" baseline="0">
              <a:solidFill>
                <a:srgbClr val="000000"/>
              </a:solidFill>
              <a:latin typeface="Tahoma"/>
              <a:ea typeface="Tahoma"/>
              <a:cs typeface="Tahoma"/>
            </a:rPr>
            <a:t>Сформировать списки листов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3.xml.rels><?xml version="1.0" encoding="UTF-8" standalone="yes"?><Relationships xmlns="http://schemas.openxmlformats.org/package/2006/relationships"><Relationship Id="rId2" Type="http://schemas.openxmlformats.org/officeDocument/2006/relationships/printerSettings" Target="../printerSettings/printerSettings11.bin" /><Relationship Id="rId1" Type="http://schemas.openxmlformats.org/officeDocument/2006/relationships/drawing" Target="../drawings/drawing4.xml"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2.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20.xml.rels><?xml version="1.0" encoding="UTF-8" standalone="yes"?><Relationships xmlns="http://schemas.openxmlformats.org/package/2006/relationships"><Relationship Id="rId2" Type="http://schemas.openxmlformats.org/officeDocument/2006/relationships/printerSettings" Target="../printerSettings/printerSettings15.bin" /><Relationship Id="rId1" Type="http://schemas.openxmlformats.org/officeDocument/2006/relationships/drawing" Target="../drawings/drawing5.xml" /></Relationships>
</file>

<file path=xl/worksheets/_rels/sheet22.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24.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27.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8.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3.xml.rels><?xml version="1.0" encoding="UTF-8" standalone="yes"?><Relationships xmlns="http://schemas.openxmlformats.org/package/2006/relationships"><Relationship Id="rId7" Type="http://schemas.openxmlformats.org/officeDocument/2006/relationships/drawing" Target="../drawings/drawing1.xml" /><Relationship Id="rId6" Type="http://schemas.openxmlformats.org/officeDocument/2006/relationships/hyperlink" Target="mailto:palyanovmn@fas.gov.ru?subject=&#1050;&#1086;&#1085;&#1089;&#1091;&#1083;&#1100;&#1090;&#1072;&#1094;&#1080;&#1103;%20&#1087;&#1086;%20&#1088;&#1072;&#1073;&#1086;&#1090;&#1077;%20&#1089;%20&#1086;&#1090;&#1095;&#1105;&#1090;&#1086;&#1084;" TargetMode="External" /><Relationship Id="rId2" Type="http://schemas.openxmlformats.org/officeDocument/2006/relationships/hyperlink" Target="http://www.fstrf.ru/regions/region/showlist" TargetMode="External" /><Relationship Id="rId5" Type="http://schemas.openxmlformats.org/officeDocument/2006/relationships/hyperlink" Target="mailto:vasilyev@fas.gov.ru?subject=&#1050;&#1086;&#1085;&#1089;&#1091;&#1083;&#1100;&#1090;&#1072;&#1094;&#1080;&#1103;%20&#1087;&#1086;%20&#1088;&#1072;&#1073;&#1086;&#1090;&#1077;%20&#1089;%20&#1086;&#1090;&#1095;&#1105;&#1090;&#1086;&#1084;" TargetMode="External" /><Relationship Id="rId4" Type="http://schemas.openxmlformats.org/officeDocument/2006/relationships/hyperlink" Target="http://support.eias.ru/index.php?a=add&amp;catid=5" TargetMode="External" /><Relationship Id="rId3" Type="http://schemas.openxmlformats.org/officeDocument/2006/relationships/hyperlink" Target="http://eias.ru/?page=show_distrs" TargetMode="External" /><Relationship Id="rId8" Type="http://schemas.openxmlformats.org/officeDocument/2006/relationships/printerSettings" Target="../printerSettings/printerSettings1.bin" /><Relationship Id="rId1" Type="http://schemas.openxmlformats.org/officeDocument/2006/relationships/hyperlink" Target="http://www.fstrf.ru/regions/region/showlist" TargetMode="External" /></Relationships>
</file>

<file path=xl/worksheets/_rels/sheet4.xml.rels><?xml version="1.0" encoding="UTF-8" standalone="yes"?><Relationships xmlns="http://schemas.openxmlformats.org/package/2006/relationships"><Relationship Id="rId2" Type="http://schemas.openxmlformats.org/officeDocument/2006/relationships/printerSettings" Target="../printerSettings/printerSettings2.bin" /><Relationship Id="rId1" Type="http://schemas.openxmlformats.org/officeDocument/2006/relationships/drawing" Target="../drawings/drawing2.xml" /></Relationships>
</file>

<file path=xl/worksheets/_rels/sheet40.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7.xml.rels><?xml version="1.0" encoding="UTF-8" standalone="yes"?><Relationships xmlns="http://schemas.openxmlformats.org/package/2006/relationships"><Relationship Id="rId2" Type="http://schemas.openxmlformats.org/officeDocument/2006/relationships/printerSettings" Target="../printerSettings/printerSettings5.bin" /><Relationship Id="rId1" Type="http://schemas.openxmlformats.org/officeDocument/2006/relationships/drawing" Target="../drawings/drawing3.xml"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codeName="mod_01">
    <tabColor indexed="47"/>
  </sheetPr>
  <dimension ref="A1"/>
  <sheetViews>
    <sheetView showGridLines="0" workbookViewId="0" topLeftCell="A1">
      <selection pane="topLeft" activeCell="A1" sqref="A1"/>
    </sheetView>
  </sheetViews>
  <sheetFormatPr defaultColWidth="9.14285714285714" defaultRowHeight="11.25"/>
  <cols>
    <col min="1" max="11" width="9.14285714285714" style="7"/>
    <col min="12" max="12" width="9.14285714285714" style="7" hidden="1" customWidth="1"/>
    <col min="13" max="16384" width="9.14285714285714" style="7"/>
  </cols>
  <sheetData/>
  <sheetProtection formatColumns="0" formatRows="0"/>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codeName="ws_04">
    <pageSetUpPr fitToPage="1"/>
  </sheetPr>
  <dimension ref="G6:AZ27"/>
  <sheetViews>
    <sheetView showGridLines="0" workbookViewId="0" topLeftCell="G6">
      <selection pane="topLeft" activeCell="A1" sqref="A1"/>
    </sheetView>
  </sheetViews>
  <sheetFormatPr defaultColWidth="9.14285714285714" defaultRowHeight="11.25"/>
  <cols>
    <col min="1" max="5" width="0" style="58" hidden="1" customWidth="1"/>
    <col min="6" max="6" width="5.71428571428571" style="58" hidden="1" customWidth="1"/>
    <col min="7" max="7" width="3.71428571428571" style="58" customWidth="1"/>
    <col min="8" max="8" width="8.71428571428571" style="58" customWidth="1"/>
    <col min="9" max="9" width="42.2857142857143" style="58" customWidth="1"/>
    <col min="10" max="40" width="16.4285714285714" style="58" customWidth="1"/>
    <col min="41" max="41" width="4.14285714285714" style="58" customWidth="1"/>
    <col min="42" max="48" width="16.4285714285714" style="58" customWidth="1"/>
    <col min="49" max="49" width="35.4285714285714" style="58" customWidth="1"/>
    <col min="50" max="50" width="5.71428571428571" style="58" customWidth="1"/>
    <col min="51" max="16384" width="9.14285714285714" style="58"/>
  </cols>
  <sheetData>
    <row r="1" ht="11.25" hidden="1"/>
    <row r="2" ht="11.25" hidden="1"/>
    <row r="3" ht="11.25" hidden="1"/>
    <row r="4" ht="11.25" hidden="1"/>
    <row r="5" ht="11.25" hidden="1"/>
    <row r="6" spans="7:50" ht="22.5" customHeight="1">
      <c r="G6" s="77"/>
      <c r="H6" s="370" t="str">
        <f>"Мониторинг инвестиционных программ сетевых организаций за "&amp;IF(prd&lt;&gt;"",prd&amp;" год","[год не определен]")</f>
        <v>Мониторинг инвестиционных программ сетевых организаций за 2026 год</v>
      </c>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371"/>
      <c r="AQ6" s="371"/>
      <c r="AR6" s="371"/>
      <c r="AS6" s="371"/>
      <c r="AT6" s="371"/>
      <c r="AU6" s="371"/>
      <c r="AV6" s="371"/>
      <c r="AW6" s="371"/>
      <c r="AX6" s="77"/>
    </row>
    <row r="7" spans="7:50" ht="15" customHeight="1" hidden="1">
      <c r="G7" s="77"/>
      <c r="H7" s="75"/>
      <c r="I7" s="74"/>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8"/>
      <c r="AX7" s="77"/>
    </row>
    <row r="8" spans="7:50" s="72" customFormat="1" ht="15" customHeight="1">
      <c r="G8" s="77"/>
      <c r="H8" s="384" t="s">
        <v>233</v>
      </c>
      <c r="I8" s="384" t="s">
        <v>327</v>
      </c>
      <c r="J8" s="384" t="s">
        <v>328</v>
      </c>
      <c r="K8" s="381"/>
      <c r="L8" s="384" t="s">
        <v>329</v>
      </c>
      <c r="M8" s="381"/>
      <c r="N8" s="381"/>
      <c r="O8" s="384" t="s">
        <v>330</v>
      </c>
      <c r="P8" s="381"/>
      <c r="Q8" s="384" t="s">
        <v>331</v>
      </c>
      <c r="R8" s="384"/>
      <c r="S8" s="384"/>
      <c r="T8" s="384"/>
      <c r="U8" s="384"/>
      <c r="V8" s="384"/>
      <c r="W8" s="384"/>
      <c r="X8" s="384"/>
      <c r="Y8" s="384"/>
      <c r="Z8" s="384"/>
      <c r="AA8" s="384"/>
      <c r="AB8" s="384"/>
      <c r="AC8" s="384"/>
      <c r="AD8" s="384"/>
      <c r="AE8" s="384"/>
      <c r="AF8" s="384"/>
      <c r="AG8" s="384"/>
      <c r="AH8" s="384"/>
      <c r="AI8" s="384"/>
      <c r="AJ8" s="384"/>
      <c r="AK8" s="384"/>
      <c r="AL8" s="384"/>
      <c r="AM8" s="384"/>
      <c r="AN8" s="384"/>
      <c r="AO8" s="384"/>
      <c r="AP8" s="384"/>
      <c r="AQ8" s="384"/>
      <c r="AR8" s="384"/>
      <c r="AS8" s="384"/>
      <c r="AT8" s="384"/>
      <c r="AU8" s="384"/>
      <c r="AV8" s="384"/>
      <c r="AW8" s="384" t="s">
        <v>232</v>
      </c>
      <c r="AX8" s="77"/>
    </row>
    <row r="9" spans="7:50" s="65" customFormat="1" ht="15" customHeight="1">
      <c r="G9" s="76"/>
      <c r="H9" s="344"/>
      <c r="I9" s="344"/>
      <c r="J9" s="384" t="s">
        <v>332</v>
      </c>
      <c r="K9" s="384" t="s">
        <v>333</v>
      </c>
      <c r="L9" s="384" t="s">
        <v>231</v>
      </c>
      <c r="M9" s="384" t="s">
        <v>230</v>
      </c>
      <c r="N9" s="381" t="s">
        <v>318</v>
      </c>
      <c r="O9" s="381"/>
      <c r="P9" s="381"/>
      <c r="Q9" s="384" t="s">
        <v>334</v>
      </c>
      <c r="R9" s="384"/>
      <c r="S9" s="384"/>
      <c r="T9" s="384"/>
      <c r="U9" s="384" t="s">
        <v>335</v>
      </c>
      <c r="V9" s="384"/>
      <c r="W9" s="384" t="s">
        <v>336</v>
      </c>
      <c r="X9" s="384"/>
      <c r="Y9" s="384"/>
      <c r="Z9" s="384"/>
      <c r="AA9" s="384"/>
      <c r="AB9" s="384"/>
      <c r="AC9" s="384" t="s">
        <v>228</v>
      </c>
      <c r="AD9" s="381"/>
      <c r="AE9" s="381" t="s">
        <v>337</v>
      </c>
      <c r="AF9" s="381"/>
      <c r="AG9" s="381" t="s">
        <v>338</v>
      </c>
      <c r="AH9" s="381"/>
      <c r="AI9" s="381" t="s">
        <v>339</v>
      </c>
      <c r="AJ9" s="381"/>
      <c r="AK9" s="381" t="s">
        <v>340</v>
      </c>
      <c r="AL9" s="381"/>
      <c r="AM9" s="382" t="s">
        <v>211</v>
      </c>
      <c r="AN9" s="382"/>
      <c r="AO9" s="383" t="s">
        <v>365</v>
      </c>
      <c r="AP9" s="384" t="s">
        <v>366</v>
      </c>
      <c r="AQ9" s="381"/>
      <c r="AR9" s="381"/>
      <c r="AS9" s="381"/>
      <c r="AT9" s="385" t="s">
        <v>367</v>
      </c>
      <c r="AU9" s="385"/>
      <c r="AV9" s="385"/>
      <c r="AW9" s="381"/>
      <c r="AX9" s="76"/>
    </row>
    <row r="10" spans="7:50" s="65" customFormat="1" ht="30" customHeight="1">
      <c r="G10" s="76"/>
      <c r="H10" s="344"/>
      <c r="I10" s="344"/>
      <c r="J10" s="381"/>
      <c r="K10" s="381"/>
      <c r="L10" s="381"/>
      <c r="M10" s="381"/>
      <c r="N10" s="381"/>
      <c r="O10" s="381"/>
      <c r="P10" s="381"/>
      <c r="Q10" s="384"/>
      <c r="R10" s="384"/>
      <c r="S10" s="384"/>
      <c r="T10" s="384"/>
      <c r="U10" s="384"/>
      <c r="V10" s="384"/>
      <c r="W10" s="384" t="s">
        <v>341</v>
      </c>
      <c r="X10" s="384"/>
      <c r="Y10" s="387" t="s">
        <v>368</v>
      </c>
      <c r="Z10" s="387"/>
      <c r="AA10" s="382" t="s">
        <v>345</v>
      </c>
      <c r="AB10" s="382"/>
      <c r="AC10" s="381"/>
      <c r="AD10" s="381"/>
      <c r="AE10" s="381"/>
      <c r="AF10" s="381"/>
      <c r="AG10" s="381"/>
      <c r="AH10" s="381"/>
      <c r="AI10" s="381"/>
      <c r="AJ10" s="381"/>
      <c r="AK10" s="381"/>
      <c r="AL10" s="381"/>
      <c r="AM10" s="382"/>
      <c r="AN10" s="382"/>
      <c r="AO10" s="383"/>
      <c r="AP10" s="384" t="s">
        <v>216</v>
      </c>
      <c r="AQ10" s="381"/>
      <c r="AR10" s="384" t="s">
        <v>215</v>
      </c>
      <c r="AS10" s="381"/>
      <c r="AT10" s="386" t="s">
        <v>369</v>
      </c>
      <c r="AU10" s="386" t="s">
        <v>370</v>
      </c>
      <c r="AV10" s="386" t="s">
        <v>371</v>
      </c>
      <c r="AW10" s="381"/>
      <c r="AX10" s="76"/>
    </row>
    <row r="11" spans="7:50" ht="56.25">
      <c r="G11" s="77"/>
      <c r="H11" s="344"/>
      <c r="I11" s="344"/>
      <c r="J11" s="344"/>
      <c r="K11" s="344"/>
      <c r="L11" s="344"/>
      <c r="M11" s="344"/>
      <c r="N11" s="344"/>
      <c r="O11" s="238" t="s">
        <v>225</v>
      </c>
      <c r="P11" s="239" t="s">
        <v>346</v>
      </c>
      <c r="Q11" s="238" t="s">
        <v>347</v>
      </c>
      <c r="R11" s="238" t="s">
        <v>348</v>
      </c>
      <c r="S11" s="238" t="s">
        <v>349</v>
      </c>
      <c r="T11" s="238" t="s">
        <v>350</v>
      </c>
      <c r="U11" s="238" t="s">
        <v>225</v>
      </c>
      <c r="V11" s="238" t="s">
        <v>350</v>
      </c>
      <c r="W11" s="238" t="s">
        <v>225</v>
      </c>
      <c r="X11" s="238" t="s">
        <v>350</v>
      </c>
      <c r="Y11" s="238" t="s">
        <v>225</v>
      </c>
      <c r="Z11" s="238" t="s">
        <v>350</v>
      </c>
      <c r="AA11" s="238" t="s">
        <v>225</v>
      </c>
      <c r="AB11" s="238" t="s">
        <v>350</v>
      </c>
      <c r="AC11" s="238" t="s">
        <v>225</v>
      </c>
      <c r="AD11" s="238" t="s">
        <v>350</v>
      </c>
      <c r="AE11" s="238" t="s">
        <v>225</v>
      </c>
      <c r="AF11" s="238" t="s">
        <v>350</v>
      </c>
      <c r="AG11" s="238" t="s">
        <v>225</v>
      </c>
      <c r="AH11" s="238" t="s">
        <v>350</v>
      </c>
      <c r="AI11" s="238" t="s">
        <v>225</v>
      </c>
      <c r="AJ11" s="238" t="s">
        <v>350</v>
      </c>
      <c r="AK11" s="238" t="s">
        <v>225</v>
      </c>
      <c r="AL11" s="238" t="s">
        <v>350</v>
      </c>
      <c r="AM11" s="238" t="s">
        <v>225</v>
      </c>
      <c r="AN11" s="238" t="s">
        <v>350</v>
      </c>
      <c r="AO11" s="383"/>
      <c r="AP11" s="238" t="s">
        <v>225</v>
      </c>
      <c r="AQ11" s="238" t="s">
        <v>350</v>
      </c>
      <c r="AR11" s="238" t="s">
        <v>225</v>
      </c>
      <c r="AS11" s="238" t="s">
        <v>350</v>
      </c>
      <c r="AT11" s="386"/>
      <c r="AU11" s="386"/>
      <c r="AV11" s="386"/>
      <c r="AW11" s="344"/>
      <c r="AX11" s="77"/>
    </row>
    <row r="12" spans="7:50" ht="11.25">
      <c r="G12" s="77"/>
      <c r="H12" s="114">
        <v>1</v>
      </c>
      <c r="I12" s="114">
        <v>2</v>
      </c>
      <c r="J12" s="112">
        <v>3</v>
      </c>
      <c r="K12" s="112">
        <v>4</v>
      </c>
      <c r="L12" s="112">
        <v>5</v>
      </c>
      <c r="M12" s="112">
        <v>6</v>
      </c>
      <c r="N12" s="112">
        <v>7</v>
      </c>
      <c r="O12" s="112">
        <v>8</v>
      </c>
      <c r="P12" s="112">
        <v>9</v>
      </c>
      <c r="Q12" s="112">
        <v>10</v>
      </c>
      <c r="R12" s="112">
        <v>11</v>
      </c>
      <c r="S12" s="112">
        <v>12</v>
      </c>
      <c r="T12" s="112">
        <v>13</v>
      </c>
      <c r="U12" s="112">
        <v>14</v>
      </c>
      <c r="V12" s="112">
        <v>15</v>
      </c>
      <c r="W12" s="112">
        <v>16</v>
      </c>
      <c r="X12" s="112">
        <v>17</v>
      </c>
      <c r="Y12" s="112">
        <v>18</v>
      </c>
      <c r="Z12" s="112">
        <v>19</v>
      </c>
      <c r="AA12" s="112">
        <v>20</v>
      </c>
      <c r="AB12" s="112">
        <v>21</v>
      </c>
      <c r="AC12" s="112">
        <v>22</v>
      </c>
      <c r="AD12" s="112">
        <v>23</v>
      </c>
      <c r="AE12" s="112">
        <v>24</v>
      </c>
      <c r="AF12" s="112">
        <v>25</v>
      </c>
      <c r="AG12" s="112">
        <v>26</v>
      </c>
      <c r="AH12" s="112">
        <v>27</v>
      </c>
      <c r="AI12" s="112">
        <v>28</v>
      </c>
      <c r="AJ12" s="112">
        <v>29</v>
      </c>
      <c r="AK12" s="112">
        <v>30</v>
      </c>
      <c r="AL12" s="112">
        <v>31</v>
      </c>
      <c r="AM12" s="112">
        <v>32</v>
      </c>
      <c r="AN12" s="112">
        <v>33</v>
      </c>
      <c r="AO12" s="112">
        <v>34</v>
      </c>
      <c r="AP12" s="112">
        <v>35</v>
      </c>
      <c r="AQ12" s="112">
        <v>36</v>
      </c>
      <c r="AR12" s="112">
        <v>37</v>
      </c>
      <c r="AS12" s="112">
        <v>38</v>
      </c>
      <c r="AT12" s="112">
        <v>39</v>
      </c>
      <c r="AU12" s="112">
        <v>40</v>
      </c>
      <c r="AV12" s="112">
        <v>41</v>
      </c>
      <c r="AW12" s="112">
        <v>42</v>
      </c>
      <c r="AX12" s="77"/>
    </row>
    <row r="13" spans="7:52" ht="18.75">
      <c r="G13" s="77"/>
      <c r="H13" s="158" t="str">
        <f>Справочники!H14</f>
        <v>В. Регулирующихся методом доходности инвестированного капитала (RAB)</v>
      </c>
      <c r="I13" s="114"/>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59"/>
      <c r="AX13" s="77"/>
      <c r="AZ13" s="265"/>
    </row>
    <row r="14" spans="7:52" ht="22.5">
      <c r="G14" s="77"/>
      <c r="H14" s="113" t="s">
        <v>7</v>
      </c>
      <c r="I14" s="81" t="s">
        <v>227</v>
      </c>
      <c r="J14" s="80"/>
      <c r="K14" s="80"/>
      <c r="L14" s="80"/>
      <c r="M14" s="80"/>
      <c r="N14" s="80"/>
      <c r="O14" s="231">
        <f t="shared" si="0" ref="O14:AC14">SUM(O15:O20)</f>
        <v>0</v>
      </c>
      <c r="P14" s="231">
        <f t="shared" si="0"/>
        <v>0</v>
      </c>
      <c r="Q14" s="231">
        <f t="shared" si="0"/>
        <v>0</v>
      </c>
      <c r="R14" s="231">
        <f t="shared" si="0"/>
        <v>0</v>
      </c>
      <c r="S14" s="231">
        <f t="shared" si="0"/>
        <v>0</v>
      </c>
      <c r="T14" s="231">
        <f t="shared" si="0"/>
        <v>0</v>
      </c>
      <c r="U14" s="231">
        <f t="shared" si="0"/>
        <v>0</v>
      </c>
      <c r="V14" s="231">
        <f t="shared" si="0"/>
        <v>0</v>
      </c>
      <c r="W14" s="231">
        <f t="shared" si="0"/>
        <v>0</v>
      </c>
      <c r="X14" s="231">
        <f t="shared" si="0"/>
        <v>0</v>
      </c>
      <c r="Y14" s="231">
        <f t="shared" si="0"/>
        <v>0</v>
      </c>
      <c r="Z14" s="231">
        <f t="shared" si="0"/>
        <v>0</v>
      </c>
      <c r="AA14" s="231">
        <f t="shared" si="0"/>
        <v>0</v>
      </c>
      <c r="AB14" s="231">
        <f t="shared" si="0"/>
        <v>0</v>
      </c>
      <c r="AC14" s="231">
        <f t="shared" si="0"/>
        <v>0</v>
      </c>
      <c r="AD14" s="231">
        <f t="shared" si="1" ref="AD14:AU14">SUM(AD15:AD20)</f>
        <v>0</v>
      </c>
      <c r="AE14" s="231">
        <f t="shared" si="1"/>
        <v>0</v>
      </c>
      <c r="AF14" s="231">
        <f t="shared" si="1"/>
        <v>0</v>
      </c>
      <c r="AG14" s="231">
        <f t="shared" si="1"/>
        <v>0</v>
      </c>
      <c r="AH14" s="231">
        <f t="shared" si="1"/>
        <v>0</v>
      </c>
      <c r="AI14" s="231">
        <f t="shared" si="1"/>
        <v>0</v>
      </c>
      <c r="AJ14" s="231">
        <f t="shared" si="1"/>
        <v>0</v>
      </c>
      <c r="AK14" s="231">
        <f t="shared" si="1"/>
        <v>0</v>
      </c>
      <c r="AL14" s="231">
        <f t="shared" si="1"/>
        <v>0</v>
      </c>
      <c r="AM14" s="231">
        <f t="shared" si="1"/>
        <v>0</v>
      </c>
      <c r="AN14" s="231">
        <f t="shared" si="1"/>
        <v>0</v>
      </c>
      <c r="AO14" s="244"/>
      <c r="AP14" s="231">
        <f t="shared" si="1"/>
        <v>0</v>
      </c>
      <c r="AQ14" s="231">
        <f t="shared" si="1"/>
        <v>0</v>
      </c>
      <c r="AR14" s="231">
        <f t="shared" si="1"/>
        <v>0</v>
      </c>
      <c r="AS14" s="231">
        <f t="shared" si="1"/>
        <v>0</v>
      </c>
      <c r="AT14" s="231">
        <f t="shared" si="1"/>
        <v>0</v>
      </c>
      <c r="AU14" s="231">
        <f t="shared" si="1"/>
        <v>0</v>
      </c>
      <c r="AV14" s="231">
        <f>SUM(AV15:AV20)</f>
        <v>0</v>
      </c>
      <c r="AW14" s="232"/>
      <c r="AX14" s="77"/>
      <c r="AZ14" s="265"/>
    </row>
    <row r="15" spans="7:52" ht="18.75">
      <c r="G15" s="77"/>
      <c r="H15" s="82" t="s">
        <v>223</v>
      </c>
      <c r="I15" s="83" t="s">
        <v>352</v>
      </c>
      <c r="J15" s="84"/>
      <c r="K15" s="84"/>
      <c r="L15" s="84"/>
      <c r="M15" s="84"/>
      <c r="N15" s="84"/>
      <c r="O15" s="233">
        <f t="shared" si="2" ref="O15:AN15">SUMIF($AX21:$AX22,"=r_1_1",O21:O22)</f>
        <v>0</v>
      </c>
      <c r="P15" s="233">
        <f t="shared" si="2"/>
        <v>0</v>
      </c>
      <c r="Q15" s="233">
        <f t="shared" si="2"/>
        <v>0</v>
      </c>
      <c r="R15" s="233">
        <f t="shared" si="2"/>
        <v>0</v>
      </c>
      <c r="S15" s="233">
        <f t="shared" si="2"/>
        <v>0</v>
      </c>
      <c r="T15" s="233">
        <f t="shared" si="2"/>
        <v>0</v>
      </c>
      <c r="U15" s="233">
        <f t="shared" si="2"/>
        <v>0</v>
      </c>
      <c r="V15" s="233">
        <f t="shared" si="2"/>
        <v>0</v>
      </c>
      <c r="W15" s="233">
        <f t="shared" si="2"/>
        <v>0</v>
      </c>
      <c r="X15" s="233">
        <f t="shared" si="2"/>
        <v>0</v>
      </c>
      <c r="Y15" s="233">
        <f t="shared" si="2"/>
        <v>0</v>
      </c>
      <c r="Z15" s="233">
        <f t="shared" si="2"/>
        <v>0</v>
      </c>
      <c r="AA15" s="233">
        <f t="shared" si="2"/>
        <v>0</v>
      </c>
      <c r="AB15" s="233">
        <f t="shared" si="2"/>
        <v>0</v>
      </c>
      <c r="AC15" s="233">
        <f t="shared" si="2"/>
        <v>0</v>
      </c>
      <c r="AD15" s="233">
        <f t="shared" si="2"/>
        <v>0</v>
      </c>
      <c r="AE15" s="233">
        <f t="shared" si="2"/>
        <v>0</v>
      </c>
      <c r="AF15" s="233">
        <f t="shared" si="2"/>
        <v>0</v>
      </c>
      <c r="AG15" s="233">
        <f t="shared" si="2"/>
        <v>0</v>
      </c>
      <c r="AH15" s="233">
        <f t="shared" si="2"/>
        <v>0</v>
      </c>
      <c r="AI15" s="233">
        <f t="shared" si="2"/>
        <v>0</v>
      </c>
      <c r="AJ15" s="233">
        <f t="shared" si="2"/>
        <v>0</v>
      </c>
      <c r="AK15" s="233">
        <f t="shared" si="2"/>
        <v>0</v>
      </c>
      <c r="AL15" s="233">
        <f t="shared" si="2"/>
        <v>0</v>
      </c>
      <c r="AM15" s="233">
        <f t="shared" si="2"/>
        <v>0</v>
      </c>
      <c r="AN15" s="233">
        <f t="shared" si="2"/>
        <v>0</v>
      </c>
      <c r="AO15" s="244"/>
      <c r="AP15" s="233">
        <f t="shared" si="3" ref="AP15:AV15">SUMIF($AX21:$AX22,"=r_1_1",AP21:AP22)</f>
        <v>0</v>
      </c>
      <c r="AQ15" s="233">
        <f t="shared" si="3"/>
        <v>0</v>
      </c>
      <c r="AR15" s="233">
        <f t="shared" si="3"/>
        <v>0</v>
      </c>
      <c r="AS15" s="233">
        <f t="shared" si="3"/>
        <v>0</v>
      </c>
      <c r="AT15" s="233">
        <f t="shared" si="3"/>
        <v>0</v>
      </c>
      <c r="AU15" s="233">
        <f t="shared" si="3"/>
        <v>0</v>
      </c>
      <c r="AV15" s="233">
        <f t="shared" si="3"/>
        <v>0</v>
      </c>
      <c r="AW15" s="234"/>
      <c r="AX15" s="77"/>
      <c r="AZ15" s="265"/>
    </row>
    <row r="16" spans="7:52" ht="22.5">
      <c r="G16" s="77"/>
      <c r="H16" s="82" t="s">
        <v>217</v>
      </c>
      <c r="I16" s="83" t="s">
        <v>353</v>
      </c>
      <c r="J16" s="84"/>
      <c r="K16" s="84"/>
      <c r="L16" s="84"/>
      <c r="M16" s="84"/>
      <c r="N16" s="84"/>
      <c r="O16" s="233">
        <f t="shared" si="4" ref="O16:AN16">SUMIF($AX21:$AX22,"=r_1_2",O21:O22)</f>
        <v>0</v>
      </c>
      <c r="P16" s="233">
        <f t="shared" si="4"/>
        <v>0</v>
      </c>
      <c r="Q16" s="233">
        <f t="shared" si="4"/>
        <v>0</v>
      </c>
      <c r="R16" s="233">
        <f t="shared" si="4"/>
        <v>0</v>
      </c>
      <c r="S16" s="233">
        <f t="shared" si="4"/>
        <v>0</v>
      </c>
      <c r="T16" s="233">
        <f t="shared" si="4"/>
        <v>0</v>
      </c>
      <c r="U16" s="233">
        <f t="shared" si="4"/>
        <v>0</v>
      </c>
      <c r="V16" s="233">
        <f t="shared" si="4"/>
        <v>0</v>
      </c>
      <c r="W16" s="233">
        <f t="shared" si="4"/>
        <v>0</v>
      </c>
      <c r="X16" s="233">
        <f t="shared" si="4"/>
        <v>0</v>
      </c>
      <c r="Y16" s="233">
        <f t="shared" si="4"/>
        <v>0</v>
      </c>
      <c r="Z16" s="233">
        <f t="shared" si="4"/>
        <v>0</v>
      </c>
      <c r="AA16" s="233">
        <f t="shared" si="4"/>
        <v>0</v>
      </c>
      <c r="AB16" s="233">
        <f t="shared" si="4"/>
        <v>0</v>
      </c>
      <c r="AC16" s="233">
        <f t="shared" si="4"/>
        <v>0</v>
      </c>
      <c r="AD16" s="233">
        <f t="shared" si="4"/>
        <v>0</v>
      </c>
      <c r="AE16" s="233">
        <f t="shared" si="4"/>
        <v>0</v>
      </c>
      <c r="AF16" s="233">
        <f t="shared" si="4"/>
        <v>0</v>
      </c>
      <c r="AG16" s="233">
        <f t="shared" si="4"/>
        <v>0</v>
      </c>
      <c r="AH16" s="233">
        <f t="shared" si="4"/>
        <v>0</v>
      </c>
      <c r="AI16" s="233">
        <f t="shared" si="4"/>
        <v>0</v>
      </c>
      <c r="AJ16" s="233">
        <f t="shared" si="4"/>
        <v>0</v>
      </c>
      <c r="AK16" s="233">
        <f t="shared" si="4"/>
        <v>0</v>
      </c>
      <c r="AL16" s="233">
        <f t="shared" si="4"/>
        <v>0</v>
      </c>
      <c r="AM16" s="233">
        <f t="shared" si="4"/>
        <v>0</v>
      </c>
      <c r="AN16" s="233">
        <f t="shared" si="4"/>
        <v>0</v>
      </c>
      <c r="AO16" s="244"/>
      <c r="AP16" s="233">
        <f t="shared" si="5" ref="AP16:AV16">SUMIF($AX21:$AX22,"=r_1_2",AP21:AP22)</f>
        <v>0</v>
      </c>
      <c r="AQ16" s="233">
        <f t="shared" si="5"/>
        <v>0</v>
      </c>
      <c r="AR16" s="233">
        <f t="shared" si="5"/>
        <v>0</v>
      </c>
      <c r="AS16" s="233">
        <f t="shared" si="5"/>
        <v>0</v>
      </c>
      <c r="AT16" s="233">
        <f t="shared" si="5"/>
        <v>0</v>
      </c>
      <c r="AU16" s="233">
        <f t="shared" si="5"/>
        <v>0</v>
      </c>
      <c r="AV16" s="233">
        <f t="shared" si="5"/>
        <v>0</v>
      </c>
      <c r="AW16" s="234"/>
      <c r="AX16" s="77"/>
      <c r="AZ16" s="265"/>
    </row>
    <row r="17" spans="7:52" ht="45">
      <c r="G17" s="77"/>
      <c r="H17" s="82" t="s">
        <v>213</v>
      </c>
      <c r="I17" s="83" t="s">
        <v>354</v>
      </c>
      <c r="J17" s="84"/>
      <c r="K17" s="84"/>
      <c r="L17" s="84"/>
      <c r="M17" s="84"/>
      <c r="N17" s="84"/>
      <c r="O17" s="233">
        <f t="shared" si="6" ref="O17:AN17">SUMIF($AX21:$AX22,"=r_1_3",O21:O22)</f>
        <v>0</v>
      </c>
      <c r="P17" s="233">
        <f t="shared" si="6"/>
        <v>0</v>
      </c>
      <c r="Q17" s="233">
        <f t="shared" si="6"/>
        <v>0</v>
      </c>
      <c r="R17" s="233">
        <f t="shared" si="6"/>
        <v>0</v>
      </c>
      <c r="S17" s="233">
        <f t="shared" si="6"/>
        <v>0</v>
      </c>
      <c r="T17" s="233">
        <f t="shared" si="6"/>
        <v>0</v>
      </c>
      <c r="U17" s="233">
        <f t="shared" si="6"/>
        <v>0</v>
      </c>
      <c r="V17" s="233">
        <f t="shared" si="6"/>
        <v>0</v>
      </c>
      <c r="W17" s="233">
        <f t="shared" si="6"/>
        <v>0</v>
      </c>
      <c r="X17" s="233">
        <f t="shared" si="6"/>
        <v>0</v>
      </c>
      <c r="Y17" s="233">
        <f t="shared" si="6"/>
        <v>0</v>
      </c>
      <c r="Z17" s="233">
        <f t="shared" si="6"/>
        <v>0</v>
      </c>
      <c r="AA17" s="233">
        <f t="shared" si="6"/>
        <v>0</v>
      </c>
      <c r="AB17" s="233">
        <f t="shared" si="6"/>
        <v>0</v>
      </c>
      <c r="AC17" s="233">
        <f t="shared" si="6"/>
        <v>0</v>
      </c>
      <c r="AD17" s="233">
        <f t="shared" si="6"/>
        <v>0</v>
      </c>
      <c r="AE17" s="233">
        <f t="shared" si="6"/>
        <v>0</v>
      </c>
      <c r="AF17" s="233">
        <f t="shared" si="6"/>
        <v>0</v>
      </c>
      <c r="AG17" s="233">
        <f t="shared" si="6"/>
        <v>0</v>
      </c>
      <c r="AH17" s="233">
        <f t="shared" si="6"/>
        <v>0</v>
      </c>
      <c r="AI17" s="233">
        <f t="shared" si="6"/>
        <v>0</v>
      </c>
      <c r="AJ17" s="233">
        <f t="shared" si="6"/>
        <v>0</v>
      </c>
      <c r="AK17" s="233">
        <f t="shared" si="6"/>
        <v>0</v>
      </c>
      <c r="AL17" s="233">
        <f t="shared" si="6"/>
        <v>0</v>
      </c>
      <c r="AM17" s="233">
        <f t="shared" si="6"/>
        <v>0</v>
      </c>
      <c r="AN17" s="233">
        <f t="shared" si="6"/>
        <v>0</v>
      </c>
      <c r="AO17" s="244"/>
      <c r="AP17" s="233">
        <f t="shared" si="7" ref="AP17:AV17">SUMIF($AX21:$AX22,"=r_1_3",AP21:AP22)</f>
        <v>0</v>
      </c>
      <c r="AQ17" s="233">
        <f t="shared" si="7"/>
        <v>0</v>
      </c>
      <c r="AR17" s="233">
        <f t="shared" si="7"/>
        <v>0</v>
      </c>
      <c r="AS17" s="233">
        <f t="shared" si="7"/>
        <v>0</v>
      </c>
      <c r="AT17" s="233">
        <f t="shared" si="7"/>
        <v>0</v>
      </c>
      <c r="AU17" s="233">
        <f t="shared" si="7"/>
        <v>0</v>
      </c>
      <c r="AV17" s="233">
        <f t="shared" si="7"/>
        <v>0</v>
      </c>
      <c r="AW17" s="234"/>
      <c r="AX17" s="77"/>
      <c r="AZ17" s="265"/>
    </row>
    <row r="18" spans="7:52" ht="22.5">
      <c r="G18" s="77"/>
      <c r="H18" s="82" t="s">
        <v>212</v>
      </c>
      <c r="I18" s="83" t="s">
        <v>355</v>
      </c>
      <c r="J18" s="84"/>
      <c r="K18" s="84"/>
      <c r="L18" s="84"/>
      <c r="M18" s="84"/>
      <c r="N18" s="84"/>
      <c r="O18" s="233">
        <f t="shared" si="8" ref="O18:AN18">SUMIF($AX21:$AX22,"=r_1_4",O21:O22)</f>
        <v>0</v>
      </c>
      <c r="P18" s="233">
        <f t="shared" si="8"/>
        <v>0</v>
      </c>
      <c r="Q18" s="233">
        <f t="shared" si="8"/>
        <v>0</v>
      </c>
      <c r="R18" s="233">
        <f t="shared" si="8"/>
        <v>0</v>
      </c>
      <c r="S18" s="233">
        <f t="shared" si="8"/>
        <v>0</v>
      </c>
      <c r="T18" s="233">
        <f t="shared" si="8"/>
        <v>0</v>
      </c>
      <c r="U18" s="233">
        <f t="shared" si="8"/>
        <v>0</v>
      </c>
      <c r="V18" s="233">
        <f t="shared" si="8"/>
        <v>0</v>
      </c>
      <c r="W18" s="233">
        <f t="shared" si="8"/>
        <v>0</v>
      </c>
      <c r="X18" s="233">
        <f t="shared" si="8"/>
        <v>0</v>
      </c>
      <c r="Y18" s="233">
        <f t="shared" si="8"/>
        <v>0</v>
      </c>
      <c r="Z18" s="233">
        <f t="shared" si="8"/>
        <v>0</v>
      </c>
      <c r="AA18" s="233">
        <f t="shared" si="8"/>
        <v>0</v>
      </c>
      <c r="AB18" s="233">
        <f t="shared" si="8"/>
        <v>0</v>
      </c>
      <c r="AC18" s="233">
        <f t="shared" si="8"/>
        <v>0</v>
      </c>
      <c r="AD18" s="233">
        <f t="shared" si="8"/>
        <v>0</v>
      </c>
      <c r="AE18" s="233">
        <f t="shared" si="8"/>
        <v>0</v>
      </c>
      <c r="AF18" s="233">
        <f t="shared" si="8"/>
        <v>0</v>
      </c>
      <c r="AG18" s="233">
        <f t="shared" si="8"/>
        <v>0</v>
      </c>
      <c r="AH18" s="233">
        <f t="shared" si="8"/>
        <v>0</v>
      </c>
      <c r="AI18" s="233">
        <f t="shared" si="8"/>
        <v>0</v>
      </c>
      <c r="AJ18" s="233">
        <f t="shared" si="8"/>
        <v>0</v>
      </c>
      <c r="AK18" s="233">
        <f t="shared" si="8"/>
        <v>0</v>
      </c>
      <c r="AL18" s="233">
        <f t="shared" si="8"/>
        <v>0</v>
      </c>
      <c r="AM18" s="233">
        <f t="shared" si="8"/>
        <v>0</v>
      </c>
      <c r="AN18" s="233">
        <f t="shared" si="8"/>
        <v>0</v>
      </c>
      <c r="AO18" s="244"/>
      <c r="AP18" s="233">
        <f t="shared" si="9" ref="AP18:AV18">SUMIF($AX21:$AX22,"=r_1_4",AP21:AP22)</f>
        <v>0</v>
      </c>
      <c r="AQ18" s="233">
        <f t="shared" si="9"/>
        <v>0</v>
      </c>
      <c r="AR18" s="233">
        <f t="shared" si="9"/>
        <v>0</v>
      </c>
      <c r="AS18" s="233">
        <f t="shared" si="9"/>
        <v>0</v>
      </c>
      <c r="AT18" s="233">
        <f t="shared" si="9"/>
        <v>0</v>
      </c>
      <c r="AU18" s="233">
        <f t="shared" si="9"/>
        <v>0</v>
      </c>
      <c r="AV18" s="233">
        <f t="shared" si="9"/>
        <v>0</v>
      </c>
      <c r="AW18" s="234"/>
      <c r="AX18" s="77"/>
      <c r="AZ18" s="265"/>
    </row>
    <row r="19" spans="7:52" ht="22.5">
      <c r="G19" s="77"/>
      <c r="H19" s="82" t="s">
        <v>356</v>
      </c>
      <c r="I19" s="83" t="s">
        <v>357</v>
      </c>
      <c r="J19" s="84"/>
      <c r="K19" s="84"/>
      <c r="L19" s="84"/>
      <c r="M19" s="84"/>
      <c r="N19" s="84"/>
      <c r="O19" s="233">
        <f t="shared" si="10" ref="O19:AN19">SUMIF($AX21:$AX22,"=r_1_5",O21:O22)</f>
        <v>0</v>
      </c>
      <c r="P19" s="233">
        <f t="shared" si="10"/>
        <v>0</v>
      </c>
      <c r="Q19" s="233">
        <f t="shared" si="10"/>
        <v>0</v>
      </c>
      <c r="R19" s="233">
        <f t="shared" si="10"/>
        <v>0</v>
      </c>
      <c r="S19" s="233">
        <f t="shared" si="10"/>
        <v>0</v>
      </c>
      <c r="T19" s="233">
        <f t="shared" si="10"/>
        <v>0</v>
      </c>
      <c r="U19" s="233">
        <f t="shared" si="10"/>
        <v>0</v>
      </c>
      <c r="V19" s="233">
        <f t="shared" si="10"/>
        <v>0</v>
      </c>
      <c r="W19" s="233">
        <f t="shared" si="10"/>
        <v>0</v>
      </c>
      <c r="X19" s="233">
        <f t="shared" si="10"/>
        <v>0</v>
      </c>
      <c r="Y19" s="233">
        <f t="shared" si="10"/>
        <v>0</v>
      </c>
      <c r="Z19" s="233">
        <f t="shared" si="10"/>
        <v>0</v>
      </c>
      <c r="AA19" s="233">
        <f t="shared" si="10"/>
        <v>0</v>
      </c>
      <c r="AB19" s="233">
        <f t="shared" si="10"/>
        <v>0</v>
      </c>
      <c r="AC19" s="233">
        <f t="shared" si="10"/>
        <v>0</v>
      </c>
      <c r="AD19" s="233">
        <f t="shared" si="10"/>
        <v>0</v>
      </c>
      <c r="AE19" s="233">
        <f t="shared" si="10"/>
        <v>0</v>
      </c>
      <c r="AF19" s="233">
        <f t="shared" si="10"/>
        <v>0</v>
      </c>
      <c r="AG19" s="233">
        <f t="shared" si="10"/>
        <v>0</v>
      </c>
      <c r="AH19" s="233">
        <f t="shared" si="10"/>
        <v>0</v>
      </c>
      <c r="AI19" s="233">
        <f t="shared" si="10"/>
        <v>0</v>
      </c>
      <c r="AJ19" s="233">
        <f t="shared" si="10"/>
        <v>0</v>
      </c>
      <c r="AK19" s="233">
        <f t="shared" si="10"/>
        <v>0</v>
      </c>
      <c r="AL19" s="233">
        <f t="shared" si="10"/>
        <v>0</v>
      </c>
      <c r="AM19" s="233">
        <f t="shared" si="10"/>
        <v>0</v>
      </c>
      <c r="AN19" s="233">
        <f t="shared" si="10"/>
        <v>0</v>
      </c>
      <c r="AO19" s="244"/>
      <c r="AP19" s="233">
        <f t="shared" si="11" ref="AP19:AV19">SUMIF($AX21:$AX22,"=r_1_5",AP21:AP22)</f>
        <v>0</v>
      </c>
      <c r="AQ19" s="233">
        <f t="shared" si="11"/>
        <v>0</v>
      </c>
      <c r="AR19" s="233">
        <f t="shared" si="11"/>
        <v>0</v>
      </c>
      <c r="AS19" s="233">
        <f t="shared" si="11"/>
        <v>0</v>
      </c>
      <c r="AT19" s="233">
        <f t="shared" si="11"/>
        <v>0</v>
      </c>
      <c r="AU19" s="233">
        <f t="shared" si="11"/>
        <v>0</v>
      </c>
      <c r="AV19" s="233">
        <f t="shared" si="11"/>
        <v>0</v>
      </c>
      <c r="AW19" s="234"/>
      <c r="AX19" s="77"/>
      <c r="AZ19" s="265"/>
    </row>
    <row r="20" spans="7:52" ht="18.75">
      <c r="G20" s="77"/>
      <c r="H20" s="82" t="s">
        <v>358</v>
      </c>
      <c r="I20" s="83" t="s">
        <v>359</v>
      </c>
      <c r="J20" s="84"/>
      <c r="K20" s="84"/>
      <c r="L20" s="84"/>
      <c r="M20" s="84"/>
      <c r="N20" s="84"/>
      <c r="O20" s="233">
        <f t="shared" si="12" ref="O20:AN20">SUMIF($AX21:$AX22,"=r_1_6",O21:O22)</f>
        <v>0</v>
      </c>
      <c r="P20" s="233">
        <f t="shared" si="12"/>
        <v>0</v>
      </c>
      <c r="Q20" s="233">
        <f t="shared" si="12"/>
        <v>0</v>
      </c>
      <c r="R20" s="233">
        <f t="shared" si="12"/>
        <v>0</v>
      </c>
      <c r="S20" s="233">
        <f t="shared" si="12"/>
        <v>0</v>
      </c>
      <c r="T20" s="233">
        <f t="shared" si="12"/>
        <v>0</v>
      </c>
      <c r="U20" s="233">
        <f t="shared" si="12"/>
        <v>0</v>
      </c>
      <c r="V20" s="233">
        <f t="shared" si="12"/>
        <v>0</v>
      </c>
      <c r="W20" s="233">
        <f t="shared" si="12"/>
        <v>0</v>
      </c>
      <c r="X20" s="233">
        <f t="shared" si="12"/>
        <v>0</v>
      </c>
      <c r="Y20" s="233">
        <f t="shared" si="12"/>
        <v>0</v>
      </c>
      <c r="Z20" s="233">
        <f t="shared" si="12"/>
        <v>0</v>
      </c>
      <c r="AA20" s="233">
        <f t="shared" si="12"/>
        <v>0</v>
      </c>
      <c r="AB20" s="233">
        <f t="shared" si="12"/>
        <v>0</v>
      </c>
      <c r="AC20" s="233">
        <f t="shared" si="12"/>
        <v>0</v>
      </c>
      <c r="AD20" s="233">
        <f t="shared" si="12"/>
        <v>0</v>
      </c>
      <c r="AE20" s="233">
        <f t="shared" si="12"/>
        <v>0</v>
      </c>
      <c r="AF20" s="233">
        <f t="shared" si="12"/>
        <v>0</v>
      </c>
      <c r="AG20" s="233">
        <f t="shared" si="12"/>
        <v>0</v>
      </c>
      <c r="AH20" s="233">
        <f t="shared" si="12"/>
        <v>0</v>
      </c>
      <c r="AI20" s="233">
        <f t="shared" si="12"/>
        <v>0</v>
      </c>
      <c r="AJ20" s="233">
        <f t="shared" si="12"/>
        <v>0</v>
      </c>
      <c r="AK20" s="233">
        <f t="shared" si="12"/>
        <v>0</v>
      </c>
      <c r="AL20" s="233">
        <f t="shared" si="12"/>
        <v>0</v>
      </c>
      <c r="AM20" s="233">
        <f t="shared" si="12"/>
        <v>0</v>
      </c>
      <c r="AN20" s="233">
        <f t="shared" si="12"/>
        <v>0</v>
      </c>
      <c r="AO20" s="244"/>
      <c r="AP20" s="233">
        <f t="shared" si="13" ref="AP20:AV20">SUMIF($AX21:$AX22,"=r_1_6",AP21:AP22)</f>
        <v>0</v>
      </c>
      <c r="AQ20" s="233">
        <f t="shared" si="13"/>
        <v>0</v>
      </c>
      <c r="AR20" s="233">
        <f t="shared" si="13"/>
        <v>0</v>
      </c>
      <c r="AS20" s="233">
        <f t="shared" si="13"/>
        <v>0</v>
      </c>
      <c r="AT20" s="233">
        <f t="shared" si="13"/>
        <v>0</v>
      </c>
      <c r="AU20" s="233">
        <f t="shared" si="13"/>
        <v>0</v>
      </c>
      <c r="AV20" s="233">
        <f t="shared" si="13"/>
        <v>0</v>
      </c>
      <c r="AW20" s="234"/>
      <c r="AX20" s="77"/>
      <c r="AZ20" s="265"/>
    </row>
    <row r="21" spans="7:50" ht="11.25" hidden="1">
      <c r="G21" s="77"/>
      <c r="H21" s="92"/>
      <c r="I21" s="87"/>
      <c r="J21" s="88"/>
      <c r="K21" s="88"/>
      <c r="L21" s="88"/>
      <c r="M21" s="88"/>
      <c r="N21" s="88"/>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94"/>
      <c r="AX21" s="77"/>
    </row>
    <row r="22" spans="7:50" ht="11.25" hidden="1">
      <c r="G22" s="77"/>
      <c r="H22" s="141" t="s">
        <v>226</v>
      </c>
      <c r="I22" s="139"/>
      <c r="J22" s="142"/>
      <c r="K22" s="142"/>
      <c r="L22" s="142"/>
      <c r="M22" s="142"/>
      <c r="N22" s="142"/>
      <c r="O22" s="142"/>
      <c r="P22" s="142"/>
      <c r="Q22" s="142"/>
      <c r="R22" s="142"/>
      <c r="S22" s="142"/>
      <c r="T22" s="142"/>
      <c r="U22" s="142"/>
      <c r="V22" s="142"/>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40"/>
      <c r="AX22" s="111"/>
    </row>
    <row r="23" spans="7:50" ht="11.25">
      <c r="G23" s="77"/>
      <c r="H23" s="72"/>
      <c r="I23" s="66"/>
      <c r="J23" s="66"/>
      <c r="K23" s="66"/>
      <c r="L23" s="66"/>
      <c r="M23" s="66"/>
      <c r="N23" s="66"/>
      <c r="O23" s="66"/>
      <c r="P23" s="66"/>
      <c r="Q23" s="66"/>
      <c r="R23" s="66"/>
      <c r="S23" s="66"/>
      <c r="T23" s="66"/>
      <c r="U23" s="66"/>
      <c r="V23" s="66"/>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111"/>
    </row>
    <row r="24" spans="7:50" ht="15" customHeight="1">
      <c r="G24" s="77"/>
      <c r="H24" s="65"/>
      <c r="I24" s="208" t="s">
        <v>251</v>
      </c>
      <c r="J24" s="65"/>
      <c r="K24" s="65"/>
      <c r="L24" s="65"/>
      <c r="M24" s="65"/>
      <c r="N24" s="65"/>
      <c r="O24" s="65"/>
      <c r="P24" s="65"/>
      <c r="Q24" s="72"/>
      <c r="R24" s="72"/>
      <c r="S24" s="72"/>
      <c r="T24" s="72"/>
      <c r="U24" s="72"/>
      <c r="V24" s="72"/>
      <c r="W24" s="72"/>
      <c r="X24" s="72"/>
      <c r="Y24" s="72"/>
      <c r="Z24" s="72"/>
      <c r="AA24" s="72"/>
      <c r="AB24" s="77"/>
      <c r="AC24" s="72"/>
      <c r="AD24" s="72"/>
      <c r="AE24" s="72"/>
      <c r="AF24" s="72"/>
      <c r="AG24" s="72"/>
      <c r="AH24" s="72"/>
      <c r="AI24" s="72"/>
      <c r="AJ24" s="72"/>
      <c r="AK24" s="72"/>
      <c r="AL24" s="72"/>
      <c r="AM24" s="72"/>
      <c r="AN24" s="72"/>
      <c r="AO24" s="72"/>
      <c r="AP24" s="72"/>
      <c r="AQ24" s="72"/>
      <c r="AR24" s="72"/>
      <c r="AS24" s="72"/>
      <c r="AT24" s="72"/>
      <c r="AU24" s="72"/>
      <c r="AV24" s="72"/>
      <c r="AW24" s="72"/>
      <c r="AX24" s="77"/>
    </row>
    <row r="25" spans="7:50" s="64" customFormat="1" ht="15" customHeight="1">
      <c r="G25" s="76"/>
      <c r="H25" s="65"/>
      <c r="I25" s="67" t="s">
        <v>364</v>
      </c>
      <c r="J25" s="70"/>
      <c r="K25" s="70"/>
      <c r="L25" s="70"/>
      <c r="M25" s="70"/>
      <c r="N25" s="70"/>
      <c r="O25" s="70"/>
      <c r="P25" s="70"/>
      <c r="Q25" s="65"/>
      <c r="R25" s="65"/>
      <c r="S25" s="65"/>
      <c r="T25" s="65"/>
      <c r="U25" s="65"/>
      <c r="V25" s="65"/>
      <c r="W25" s="65"/>
      <c r="X25" s="65"/>
      <c r="Y25" s="65"/>
      <c r="Z25" s="65"/>
      <c r="AA25" s="65"/>
      <c r="AB25" s="76"/>
      <c r="AC25" s="65"/>
      <c r="AD25" s="65"/>
      <c r="AE25" s="65"/>
      <c r="AF25" s="65"/>
      <c r="AG25" s="65"/>
      <c r="AH25" s="65"/>
      <c r="AI25" s="65"/>
      <c r="AJ25" s="65"/>
      <c r="AK25" s="65"/>
      <c r="AL25" s="65"/>
      <c r="AM25" s="65"/>
      <c r="AN25" s="65"/>
      <c r="AO25" s="65"/>
      <c r="AP25" s="65"/>
      <c r="AQ25" s="65"/>
      <c r="AR25" s="65"/>
      <c r="AS25" s="65"/>
      <c r="AT25" s="65"/>
      <c r="AU25" s="65"/>
      <c r="AV25" s="65"/>
      <c r="AW25" s="65"/>
      <c r="AX25" s="76"/>
    </row>
    <row r="26" spans="7:50" s="64" customFormat="1" ht="15" customHeight="1">
      <c r="G26" s="76"/>
      <c r="H26" s="65"/>
      <c r="I26" s="67" t="s">
        <v>362</v>
      </c>
      <c r="J26" s="66"/>
      <c r="K26" s="66"/>
      <c r="L26" s="66"/>
      <c r="M26" s="66"/>
      <c r="N26" s="66"/>
      <c r="O26" s="66"/>
      <c r="P26" s="66"/>
      <c r="Q26" s="65"/>
      <c r="R26" s="65"/>
      <c r="S26" s="65"/>
      <c r="T26" s="65"/>
      <c r="U26" s="65"/>
      <c r="V26" s="65"/>
      <c r="W26" s="65"/>
      <c r="X26" s="65"/>
      <c r="Y26" s="65"/>
      <c r="Z26" s="65"/>
      <c r="AA26" s="65"/>
      <c r="AB26" s="76"/>
      <c r="AC26" s="65"/>
      <c r="AD26" s="65"/>
      <c r="AE26" s="65"/>
      <c r="AF26" s="65"/>
      <c r="AG26" s="65"/>
      <c r="AH26" s="65"/>
      <c r="AI26" s="65"/>
      <c r="AJ26" s="65"/>
      <c r="AK26" s="65"/>
      <c r="AL26" s="65"/>
      <c r="AM26" s="65"/>
      <c r="AN26" s="65"/>
      <c r="AO26" s="65"/>
      <c r="AP26" s="65"/>
      <c r="AQ26" s="65"/>
      <c r="AR26" s="65"/>
      <c r="AS26" s="65"/>
      <c r="AT26" s="65"/>
      <c r="AU26" s="65"/>
      <c r="AV26" s="65"/>
      <c r="AW26" s="65"/>
      <c r="AX26" s="76"/>
    </row>
    <row r="27" spans="7:50" s="64" customFormat="1" ht="15" customHeight="1">
      <c r="G27" s="76"/>
      <c r="H27" s="68"/>
      <c r="I27" s="67" t="s">
        <v>363</v>
      </c>
      <c r="J27" s="66"/>
      <c r="K27" s="66"/>
      <c r="L27" s="66"/>
      <c r="M27" s="66"/>
      <c r="N27" s="66"/>
      <c r="O27" s="66"/>
      <c r="P27" s="66"/>
      <c r="Q27" s="65"/>
      <c r="R27" s="65"/>
      <c r="S27" s="65"/>
      <c r="T27" s="65"/>
      <c r="U27" s="65"/>
      <c r="V27" s="65"/>
      <c r="W27" s="65"/>
      <c r="X27" s="65"/>
      <c r="Y27" s="65"/>
      <c r="Z27" s="65"/>
      <c r="AA27" s="65"/>
      <c r="AB27" s="76"/>
      <c r="AC27" s="65"/>
      <c r="AD27" s="65"/>
      <c r="AE27" s="65"/>
      <c r="AF27" s="65"/>
      <c r="AG27" s="65"/>
      <c r="AH27" s="65"/>
      <c r="AI27" s="65"/>
      <c r="AJ27" s="65"/>
      <c r="AK27" s="65"/>
      <c r="AL27" s="65"/>
      <c r="AM27" s="65"/>
      <c r="AN27" s="65"/>
      <c r="AO27" s="65"/>
      <c r="AP27" s="65"/>
      <c r="AQ27" s="65"/>
      <c r="AR27" s="65"/>
      <c r="AS27" s="65"/>
      <c r="AT27" s="65"/>
      <c r="AU27" s="65"/>
      <c r="AV27" s="65"/>
      <c r="AW27" s="65"/>
      <c r="AX27" s="76"/>
    </row>
  </sheetData>
  <sheetProtection algorithmName="SHA-512" hashValue="Zku+TCSKbrt7/KQdbQamd2cgwBeBcOI6pHq9qmnv5GYjsLM0kMytL4KtCZMAUh5+btr+3sTGpI57RKcDmGDD8w==" saltValue="YetKIAFjjUxvhGxeR7/rRw==" spinCount="100000" sheet="1" scenarios="1" formatColumns="0" formatRows="0"/>
  <mergeCells count="33">
    <mergeCell ref="H6:AW6"/>
    <mergeCell ref="AW8:AW11"/>
    <mergeCell ref="Q8:AV8"/>
    <mergeCell ref="J8:K8"/>
    <mergeCell ref="W10:X10"/>
    <mergeCell ref="AI9:AJ10"/>
    <mergeCell ref="AK9:AL10"/>
    <mergeCell ref="H8:H11"/>
    <mergeCell ref="I8:I11"/>
    <mergeCell ref="L8:N8"/>
    <mergeCell ref="J9:J11"/>
    <mergeCell ref="K9:K11"/>
    <mergeCell ref="L9:L11"/>
    <mergeCell ref="N9:N11"/>
    <mergeCell ref="M9:M11"/>
    <mergeCell ref="Q9:T10"/>
    <mergeCell ref="U9:V10"/>
    <mergeCell ref="W9:AB9"/>
    <mergeCell ref="AC9:AD10"/>
    <mergeCell ref="AA10:AB10"/>
    <mergeCell ref="O8:P10"/>
    <mergeCell ref="Y10:Z10"/>
    <mergeCell ref="AE9:AF10"/>
    <mergeCell ref="AM9:AN10"/>
    <mergeCell ref="AO9:AO11"/>
    <mergeCell ref="AP9:AS9"/>
    <mergeCell ref="AT9:AV9"/>
    <mergeCell ref="AP10:AQ10"/>
    <mergeCell ref="AR10:AS10"/>
    <mergeCell ref="AT10:AT11"/>
    <mergeCell ref="AU10:AU11"/>
    <mergeCell ref="AV10:AV11"/>
    <mergeCell ref="AG9:AH10"/>
  </mergeCells>
  <dataValidations count="1">
    <dataValidation type="textLength" operator="lessThanOrEqual" allowBlank="1" showInputMessage="1" showErrorMessage="1" errorTitle="Ошибка" error="Допускается ввод не более 900 символов!" sqref="AW14:AW20">
      <formula1>900</formula1>
    </dataValidation>
  </dataValidations>
  <hyperlinks>
    <hyperlink ref="I24" location="'CO2'!$I$22" tooltip="Скрыть примечания" display="Скрыть примечания"/>
  </hyperlinks>
  <pageMargins left="0.31" right="0.08" top="0.984251968503937" bottom="0.984251968503937" header="0.511811023622047" footer="0.511811023622047"/>
  <pageSetup orientation="landscape" paperSize="9" scale="2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codeName="ws_Coms"/>
  <dimension ref="F6:K9"/>
  <sheetViews>
    <sheetView showGridLines="0" workbookViewId="0" topLeftCell="G6">
      <selection pane="topLeft" activeCell="A1" sqref="A1"/>
    </sheetView>
  </sheetViews>
  <sheetFormatPr defaultColWidth="9.14285714285714" defaultRowHeight="11.25"/>
  <cols>
    <col min="1" max="6" width="3.71428571428571" style="2" hidden="1" customWidth="1"/>
    <col min="7" max="7" width="3.71428571428571" style="2" customWidth="1"/>
    <col min="8" max="8" width="0.142857142857143" style="2" customWidth="1"/>
    <col min="9" max="9" width="151" style="2" customWidth="1"/>
    <col min="10" max="10" width="8.71428571428571" style="2" customWidth="1"/>
    <col min="11" max="11" width="3.71428571428571" style="2" customWidth="1"/>
    <col min="12" max="16384" width="9.14285714285714" style="2"/>
  </cols>
  <sheetData>
    <row r="1" ht="11.25" hidden="1"/>
    <row r="2" ht="11.25" hidden="1"/>
    <row r="3" ht="11.25" hidden="1"/>
    <row r="4" ht="11.25" hidden="1"/>
    <row r="5" ht="11.25" hidden="1"/>
    <row r="6" spans="6:11" ht="7.5" customHeight="1">
      <c r="F6" s="221"/>
      <c r="G6" s="221"/>
      <c r="H6" s="221"/>
      <c r="I6" s="222" t="s">
        <v>26</v>
      </c>
      <c r="J6" s="221"/>
      <c r="K6" s="221"/>
    </row>
    <row r="7" spans="6:11" ht="22.5" customHeight="1">
      <c r="F7" s="221"/>
      <c r="G7" s="221"/>
      <c r="H7" s="223"/>
      <c r="I7" s="224" t="s">
        <v>25</v>
      </c>
      <c r="J7" s="221"/>
      <c r="K7" s="221"/>
    </row>
    <row r="8" spans="6:11" ht="9" customHeight="1" hidden="1">
      <c r="F8" s="221"/>
      <c r="G8" s="221"/>
      <c r="H8" s="225"/>
      <c r="I8" s="226"/>
      <c r="J8" s="221"/>
      <c r="K8" s="221"/>
    </row>
    <row r="9" spans="6:11" ht="15" customHeight="1">
      <c r="F9" s="221"/>
      <c r="G9" s="227"/>
      <c r="H9" s="388" t="s">
        <v>311</v>
      </c>
      <c r="I9" s="389"/>
      <c r="J9" s="221"/>
      <c r="K9" s="221"/>
    </row>
    <row r="26" ht="30" customHeight="1"/>
  </sheetData>
  <sheetProtection algorithmName="SHA-512" hashValue="Qiat4wH07pNRXlOFYstJsb3SKZK5BLEMFyWK6gJ0XJMwp7usWI81g2J0lA7NyOtU6n/IhT0po3dSBlm2kmJD1A==" saltValue="qGz3XDSlNgjACHP+ZJ9iOA==" spinCount="100000" sheet="1" objects="1" scenarios="1" formatColumns="0" formatRows="0" autoFilter="0"/>
  <mergeCells count="1">
    <mergeCell ref="H9:I9"/>
  </mergeCells>
  <dataValidations count="1">
    <dataValidation allowBlank="1" showInputMessage="1" showErrorMessage="1" prompt="по двойному клику" sqref="H9:I9"/>
  </dataValidations>
  <pageMargins left="0.75" right="0.75" top="1" bottom="1" header="0.5" footer="0.5"/>
  <pageSetup orientation="portrait" paperSize="9"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codeName="SheetCheckBeforeSave1"/>
  <dimension ref="D2:J9"/>
  <sheetViews>
    <sheetView showGridLines="0" workbookViewId="0" topLeftCell="G6">
      <pane ySplit="4" topLeftCell="A10" activePane="bottomLeft" state="frozen"/>
      <selection pane="topLeft" activeCell="G6" sqref="G6"/>
      <selection pane="bottomLeft" activeCell="A1" sqref="A1"/>
    </sheetView>
  </sheetViews>
  <sheetFormatPr defaultColWidth="9.14285714285714" defaultRowHeight="11.25"/>
  <cols>
    <col min="1" max="6" width="3.71428571428571" style="147" hidden="1" customWidth="1"/>
    <col min="7" max="7" width="3.71428571428571" style="147" customWidth="1"/>
    <col min="8" max="8" width="38.2857142857143" style="147" customWidth="1"/>
    <col min="9" max="9" width="100.857142857143" style="147" customWidth="1"/>
    <col min="10" max="10" width="18.7142857142857" style="148" customWidth="1"/>
    <col min="11" max="12" width="3.71428571428571" style="147" customWidth="1"/>
    <col min="13" max="16384" width="9.14285714285714" style="147"/>
  </cols>
  <sheetData>
    <row r="1" ht="11.25" hidden="1"/>
    <row r="2" spans="4:5" ht="12.75" hidden="1">
      <c r="D2" s="149"/>
      <c r="E2" s="150"/>
    </row>
    <row r="3" ht="11.25" hidden="1"/>
    <row r="4" ht="11.25" hidden="1"/>
    <row r="5" ht="11.25" hidden="1"/>
    <row r="6" spans="8:10" ht="7.5" customHeight="1">
      <c r="H6" s="151"/>
      <c r="J6" s="152"/>
    </row>
    <row r="7" spans="8:10" ht="15" customHeight="1">
      <c r="H7" s="390" t="s">
        <v>286</v>
      </c>
      <c r="I7" s="391"/>
      <c r="J7" s="391"/>
    </row>
    <row r="8" spans="8:10" ht="7.5" customHeight="1" hidden="1">
      <c r="H8" s="153"/>
      <c r="I8" s="154"/>
      <c r="J8" s="154"/>
    </row>
    <row r="9" spans="8:10" ht="18" customHeight="1">
      <c r="H9" s="155" t="s">
        <v>287</v>
      </c>
      <c r="I9" s="155" t="s">
        <v>288</v>
      </c>
      <c r="J9" s="155" t="s">
        <v>277</v>
      </c>
    </row>
  </sheetData>
  <sheetProtection algorithmName="SHA-512" hashValue="99rNNPVrKDYAdqh5BEX7NeunZFcCnp1WO7/4vq6lvRdlw7AZJ1c5QSeQEHr8LDwXDYUswVm9NAmXDJ1f2N4ohw==" saltValue="OxNnNkLrAAsv2TytCVPQ8g==" spinCount="100000" sheet="1" objects="1" scenarios="1" formatColumns="0" formatRows="0" autoFilter="0"/>
  <autoFilter ref="H9:J9"/>
  <mergeCells count="1">
    <mergeCell ref="H7:J7"/>
  </mergeCells>
  <dataValidations count="1">
    <dataValidation allowBlank="1" showInputMessage="1" showErrorMessage="1" prompt="по двойному клику" sqref="H6"/>
  </dataValidations>
  <pageMargins left="0.75" right="0.75" top="1" bottom="1" header="0.5" footer="0.5"/>
  <pageSetup orientation="portrait" paperSize="9"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codeName="et_union">
    <tabColor indexed="47"/>
  </sheetPr>
  <dimension ref="A1:AZ58"/>
  <sheetViews>
    <sheetView showGridLines="0" workbookViewId="0" topLeftCell="A1">
      <pane xSplit="2" ySplit="2" topLeftCell="C14" activePane="bottomRight" state="frozen"/>
      <selection pane="topLeft" activeCell="A1" sqref="A1"/>
      <selection pane="topRight" activeCell="C1" sqref="C1"/>
      <selection pane="bottomLeft" activeCell="A3" sqref="A3"/>
      <selection pane="bottomRight" activeCell="A1" sqref="A1"/>
    </sheetView>
  </sheetViews>
  <sheetFormatPr defaultColWidth="9.14285714285714" defaultRowHeight="15"/>
  <cols>
    <col min="1" max="2" width="14.1428571428571" style="7" customWidth="1"/>
    <col min="3" max="7" width="3.71428571428571" style="7" customWidth="1"/>
    <col min="8" max="8" width="9.14285714285714" style="7"/>
    <col min="9" max="9" width="42.2857142857143" style="7" customWidth="1"/>
    <col min="10" max="14" width="9.14285714285714" style="7"/>
    <col min="15" max="48" width="9.14285714285714" style="7" customWidth="1"/>
    <col min="49" max="16384" width="9.14285714285714" style="7"/>
  </cols>
  <sheetData>
    <row r="1" spans="1:2" ht="28.5" customHeight="1">
      <c r="A1" s="230" t="s">
        <v>29</v>
      </c>
      <c r="B1" s="230" t="s">
        <v>30</v>
      </c>
    </row>
    <row r="2" s="2" customFormat="1" ht="3" customHeight="1"/>
    <row r="3" spans="1:2" ht="15" customHeight="1">
      <c r="A3" s="121" t="s">
        <v>27</v>
      </c>
      <c r="B3" s="19" t="s">
        <v>25</v>
      </c>
    </row>
    <row r="4" spans="7:14" s="2" customFormat="1" ht="18.75">
      <c r="G4" s="228" t="s">
        <v>312</v>
      </c>
      <c r="H4" s="266" t="s">
        <v>26</v>
      </c>
      <c r="I4" s="267"/>
      <c r="J4" s="28"/>
      <c r="N4" s="265"/>
    </row>
    <row r="6" spans="7:12" ht="15" customHeight="1">
      <c r="G6" s="115"/>
      <c r="H6" s="216"/>
      <c r="I6" s="216"/>
      <c r="J6" s="217"/>
      <c r="K6" s="217"/>
      <c r="L6" s="115"/>
    </row>
    <row r="7" spans="1:2" ht="15" customHeight="1">
      <c r="A7" s="106" t="s">
        <v>238</v>
      </c>
      <c r="B7" s="107" t="s">
        <v>239</v>
      </c>
    </row>
    <row r="8" spans="7:14" s="51" customFormat="1" ht="18.75">
      <c r="G8" s="228" t="s">
        <v>312</v>
      </c>
      <c r="H8" s="131"/>
      <c r="I8" s="105"/>
      <c r="J8" s="235"/>
      <c r="K8" s="235"/>
      <c r="L8" s="271" t="str">
        <f>I8&amp;J8&amp;K8</f>
        <v/>
      </c>
      <c r="N8" s="265"/>
    </row>
    <row r="10" spans="1:2" ht="15" customHeight="1">
      <c r="A10" s="106" t="s">
        <v>241</v>
      </c>
      <c r="B10" s="107" t="s">
        <v>242</v>
      </c>
    </row>
    <row r="11" spans="6:52" s="58" customFormat="1" ht="18.75">
      <c r="F11" s="72"/>
      <c r="G11" s="228" t="s">
        <v>312</v>
      </c>
      <c r="H11" s="82"/>
      <c r="I11" s="91"/>
      <c r="J11" s="268"/>
      <c r="K11" s="268"/>
      <c r="L11" s="273"/>
      <c r="M11" s="273"/>
      <c r="N11" s="273"/>
      <c r="O11" s="242"/>
      <c r="P11" s="242"/>
      <c r="Q11" s="242"/>
      <c r="R11" s="242"/>
      <c r="S11" s="242"/>
      <c r="T11" s="240">
        <f>V11</f>
        <v>0</v>
      </c>
      <c r="U11" s="240">
        <f>AI11+AK11+AM11+AO11+AQ11+AS11+W11</f>
        <v>0</v>
      </c>
      <c r="V11" s="240">
        <f>AJ11+AL11+AN11+AP11+AR11+AT11+X11</f>
        <v>0</v>
      </c>
      <c r="W11" s="240">
        <f>Y11+AA11+AC11+AE11+AG11</f>
        <v>0</v>
      </c>
      <c r="X11" s="240">
        <f>Z11+AB11+AD11+AF11+AH11</f>
        <v>0</v>
      </c>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1"/>
      <c r="AZ11" s="265"/>
    </row>
    <row r="13" spans="1:2" ht="15" customHeight="1">
      <c r="A13" s="106" t="s">
        <v>243</v>
      </c>
      <c r="B13" s="107" t="s">
        <v>242</v>
      </c>
    </row>
    <row r="14" spans="1:52" s="2" customFormat="1" ht="18.75">
      <c r="A14" s="392"/>
      <c r="B14" s="351"/>
      <c r="G14" s="79"/>
      <c r="H14" s="218"/>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19"/>
      <c r="AO14" s="219"/>
      <c r="AP14" s="219"/>
      <c r="AQ14" s="219"/>
      <c r="AR14" s="219"/>
      <c r="AS14" s="219"/>
      <c r="AT14" s="219"/>
      <c r="AU14" s="220"/>
      <c r="AZ14" s="265"/>
    </row>
    <row r="15" spans="1:52" s="58" customFormat="1" ht="18.75">
      <c r="A15" s="392"/>
      <c r="B15" s="351"/>
      <c r="G15" s="77"/>
      <c r="H15" s="82" t="s">
        <v>223</v>
      </c>
      <c r="I15" s="83" t="s">
        <v>352</v>
      </c>
      <c r="J15" s="84"/>
      <c r="K15" s="84"/>
      <c r="L15" s="84"/>
      <c r="M15" s="84"/>
      <c r="N15" s="84"/>
      <c r="O15" s="233">
        <f t="shared" si="0" ref="O15:AT15">SUM(O16:O17)</f>
        <v>0</v>
      </c>
      <c r="P15" s="233">
        <f t="shared" si="0"/>
        <v>0</v>
      </c>
      <c r="Q15" s="233">
        <f t="shared" si="0"/>
        <v>0</v>
      </c>
      <c r="R15" s="233">
        <f t="shared" si="0"/>
        <v>0</v>
      </c>
      <c r="S15" s="233">
        <f t="shared" si="0"/>
        <v>0</v>
      </c>
      <c r="T15" s="233">
        <f t="shared" si="0"/>
        <v>0</v>
      </c>
      <c r="U15" s="233">
        <f t="shared" si="0"/>
        <v>0</v>
      </c>
      <c r="V15" s="233">
        <f t="shared" si="0"/>
        <v>0</v>
      </c>
      <c r="W15" s="233">
        <f t="shared" si="0"/>
        <v>0</v>
      </c>
      <c r="X15" s="233">
        <f t="shared" si="0"/>
        <v>0</v>
      </c>
      <c r="Y15" s="233">
        <f t="shared" si="0"/>
        <v>0</v>
      </c>
      <c r="Z15" s="233">
        <f t="shared" si="0"/>
        <v>0</v>
      </c>
      <c r="AA15" s="233">
        <f t="shared" si="0"/>
        <v>0</v>
      </c>
      <c r="AB15" s="233">
        <f t="shared" si="0"/>
        <v>0</v>
      </c>
      <c r="AC15" s="233">
        <f t="shared" si="0"/>
        <v>0</v>
      </c>
      <c r="AD15" s="233">
        <f t="shared" si="0"/>
        <v>0</v>
      </c>
      <c r="AE15" s="233">
        <f t="shared" si="0"/>
        <v>0</v>
      </c>
      <c r="AF15" s="233">
        <f t="shared" si="0"/>
        <v>0</v>
      </c>
      <c r="AG15" s="233">
        <f t="shared" si="0"/>
        <v>0</v>
      </c>
      <c r="AH15" s="233">
        <f t="shared" si="0"/>
        <v>0</v>
      </c>
      <c r="AI15" s="233">
        <f t="shared" si="0"/>
        <v>0</v>
      </c>
      <c r="AJ15" s="233">
        <f t="shared" si="0"/>
        <v>0</v>
      </c>
      <c r="AK15" s="233">
        <f t="shared" si="0"/>
        <v>0</v>
      </c>
      <c r="AL15" s="233">
        <f t="shared" si="0"/>
        <v>0</v>
      </c>
      <c r="AM15" s="233">
        <f t="shared" si="0"/>
        <v>0</v>
      </c>
      <c r="AN15" s="233">
        <f t="shared" si="0"/>
        <v>0</v>
      </c>
      <c r="AO15" s="233">
        <f t="shared" si="0"/>
        <v>0</v>
      </c>
      <c r="AP15" s="233">
        <f t="shared" si="0"/>
        <v>0</v>
      </c>
      <c r="AQ15" s="233">
        <f t="shared" si="0"/>
        <v>0</v>
      </c>
      <c r="AR15" s="233">
        <f t="shared" si="0"/>
        <v>0</v>
      </c>
      <c r="AS15" s="233">
        <f t="shared" si="0"/>
        <v>0</v>
      </c>
      <c r="AT15" s="233">
        <f t="shared" si="0"/>
        <v>0</v>
      </c>
      <c r="AU15" s="85"/>
      <c r="AV15" s="269" t="s">
        <v>415</v>
      </c>
      <c r="AW15" s="269" t="s">
        <v>415</v>
      </c>
      <c r="AZ15" s="265"/>
    </row>
    <row r="16" spans="1:47" s="58" customFormat="1" ht="15" customHeight="1" hidden="1">
      <c r="A16" s="392"/>
      <c r="B16" s="351"/>
      <c r="E16" s="53"/>
      <c r="G16" s="77"/>
      <c r="H16" s="209" t="s">
        <v>247</v>
      </c>
      <c r="I16" s="161"/>
      <c r="J16" s="162"/>
      <c r="K16" s="162"/>
      <c r="L16" s="162"/>
      <c r="M16" s="162"/>
      <c r="N16" s="162"/>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4"/>
    </row>
    <row r="17" spans="1:52" s="58" customFormat="1" ht="18.75">
      <c r="A17" s="392"/>
      <c r="B17" s="351"/>
      <c r="E17" s="53"/>
      <c r="G17" s="77"/>
      <c r="H17" s="333" t="s">
        <v>226</v>
      </c>
      <c r="I17" s="334"/>
      <c r="J17" s="210"/>
      <c r="K17" s="210"/>
      <c r="L17" s="162"/>
      <c r="M17" s="162"/>
      <c r="N17" s="162"/>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211"/>
      <c r="AZ17" s="265"/>
    </row>
    <row r="18" spans="1:52" s="58" customFormat="1" ht="22.5">
      <c r="A18" s="392"/>
      <c r="B18" s="351"/>
      <c r="G18" s="77"/>
      <c r="H18" s="82" t="s">
        <v>217</v>
      </c>
      <c r="I18" s="83" t="s">
        <v>353</v>
      </c>
      <c r="J18" s="84"/>
      <c r="K18" s="84"/>
      <c r="L18" s="84"/>
      <c r="M18" s="84"/>
      <c r="N18" s="84"/>
      <c r="O18" s="233">
        <f t="shared" si="1" ref="O18:AT18">SUM(O19:O20)</f>
        <v>0</v>
      </c>
      <c r="P18" s="233">
        <f t="shared" si="1"/>
        <v>0</v>
      </c>
      <c r="Q18" s="233">
        <f t="shared" si="1"/>
        <v>0</v>
      </c>
      <c r="R18" s="233">
        <f t="shared" si="1"/>
        <v>0</v>
      </c>
      <c r="S18" s="233">
        <f t="shared" si="1"/>
        <v>0</v>
      </c>
      <c r="T18" s="233">
        <f t="shared" si="1"/>
        <v>0</v>
      </c>
      <c r="U18" s="233">
        <f t="shared" si="1"/>
        <v>0</v>
      </c>
      <c r="V18" s="233">
        <f t="shared" si="1"/>
        <v>0</v>
      </c>
      <c r="W18" s="233">
        <f t="shared" si="1"/>
        <v>0</v>
      </c>
      <c r="X18" s="233">
        <f t="shared" si="1"/>
        <v>0</v>
      </c>
      <c r="Y18" s="233">
        <f t="shared" si="1"/>
        <v>0</v>
      </c>
      <c r="Z18" s="233">
        <f t="shared" si="1"/>
        <v>0</v>
      </c>
      <c r="AA18" s="233">
        <f t="shared" si="1"/>
        <v>0</v>
      </c>
      <c r="AB18" s="233">
        <f t="shared" si="1"/>
        <v>0</v>
      </c>
      <c r="AC18" s="233">
        <f t="shared" si="1"/>
        <v>0</v>
      </c>
      <c r="AD18" s="233">
        <f t="shared" si="1"/>
        <v>0</v>
      </c>
      <c r="AE18" s="233">
        <f t="shared" si="1"/>
        <v>0</v>
      </c>
      <c r="AF18" s="233">
        <f t="shared" si="1"/>
        <v>0</v>
      </c>
      <c r="AG18" s="233">
        <f t="shared" si="1"/>
        <v>0</v>
      </c>
      <c r="AH18" s="233">
        <f t="shared" si="1"/>
        <v>0</v>
      </c>
      <c r="AI18" s="233">
        <f t="shared" si="1"/>
        <v>0</v>
      </c>
      <c r="AJ18" s="233">
        <f t="shared" si="1"/>
        <v>0</v>
      </c>
      <c r="AK18" s="233">
        <f t="shared" si="1"/>
        <v>0</v>
      </c>
      <c r="AL18" s="233">
        <f t="shared" si="1"/>
        <v>0</v>
      </c>
      <c r="AM18" s="233">
        <f t="shared" si="1"/>
        <v>0</v>
      </c>
      <c r="AN18" s="233">
        <f t="shared" si="1"/>
        <v>0</v>
      </c>
      <c r="AO18" s="233">
        <f t="shared" si="1"/>
        <v>0</v>
      </c>
      <c r="AP18" s="233">
        <f t="shared" si="1"/>
        <v>0</v>
      </c>
      <c r="AQ18" s="233">
        <f t="shared" si="1"/>
        <v>0</v>
      </c>
      <c r="AR18" s="233">
        <f t="shared" si="1"/>
        <v>0</v>
      </c>
      <c r="AS18" s="233">
        <f t="shared" si="1"/>
        <v>0</v>
      </c>
      <c r="AT18" s="233">
        <f t="shared" si="1"/>
        <v>0</v>
      </c>
      <c r="AU18" s="85"/>
      <c r="AV18" s="269" t="s">
        <v>416</v>
      </c>
      <c r="AW18" s="269" t="s">
        <v>416</v>
      </c>
      <c r="AZ18" s="265"/>
    </row>
    <row r="19" spans="1:47" s="58" customFormat="1" ht="15" customHeight="1" hidden="1">
      <c r="A19" s="392"/>
      <c r="B19" s="351"/>
      <c r="E19" s="53"/>
      <c r="G19" s="77"/>
      <c r="H19" s="86" t="s">
        <v>248</v>
      </c>
      <c r="I19" s="87"/>
      <c r="J19" s="88"/>
      <c r="K19" s="88"/>
      <c r="L19" s="88"/>
      <c r="M19" s="88"/>
      <c r="N19" s="88"/>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90"/>
    </row>
    <row r="20" spans="1:52" s="58" customFormat="1" ht="18.75">
      <c r="A20" s="392"/>
      <c r="B20" s="351"/>
      <c r="E20" s="53"/>
      <c r="G20" s="77"/>
      <c r="H20" s="333" t="s">
        <v>226</v>
      </c>
      <c r="I20" s="334"/>
      <c r="J20" s="210"/>
      <c r="K20" s="210"/>
      <c r="L20" s="162"/>
      <c r="M20" s="162"/>
      <c r="N20" s="162"/>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211"/>
      <c r="AZ20" s="265"/>
    </row>
    <row r="21" spans="1:52" s="58" customFormat="1" ht="45">
      <c r="A21" s="392"/>
      <c r="B21" s="351"/>
      <c r="G21" s="77"/>
      <c r="H21" s="82" t="s">
        <v>213</v>
      </c>
      <c r="I21" s="83" t="s">
        <v>354</v>
      </c>
      <c r="J21" s="84"/>
      <c r="K21" s="84"/>
      <c r="L21" s="84"/>
      <c r="M21" s="84"/>
      <c r="N21" s="84"/>
      <c r="O21" s="233">
        <f t="shared" si="2" ref="O21:AT21">SUM(O22:O23)</f>
        <v>0</v>
      </c>
      <c r="P21" s="233">
        <f t="shared" si="2"/>
        <v>0</v>
      </c>
      <c r="Q21" s="233">
        <f t="shared" si="2"/>
        <v>0</v>
      </c>
      <c r="R21" s="233">
        <f t="shared" si="2"/>
        <v>0</v>
      </c>
      <c r="S21" s="233">
        <f t="shared" si="2"/>
        <v>0</v>
      </c>
      <c r="T21" s="233">
        <f t="shared" si="2"/>
        <v>0</v>
      </c>
      <c r="U21" s="233">
        <f t="shared" si="2"/>
        <v>0</v>
      </c>
      <c r="V21" s="233">
        <f t="shared" si="2"/>
        <v>0</v>
      </c>
      <c r="W21" s="233">
        <f t="shared" si="2"/>
        <v>0</v>
      </c>
      <c r="X21" s="233">
        <f t="shared" si="2"/>
        <v>0</v>
      </c>
      <c r="Y21" s="233">
        <f t="shared" si="2"/>
        <v>0</v>
      </c>
      <c r="Z21" s="233">
        <f t="shared" si="2"/>
        <v>0</v>
      </c>
      <c r="AA21" s="233">
        <f t="shared" si="2"/>
        <v>0</v>
      </c>
      <c r="AB21" s="233">
        <f t="shared" si="2"/>
        <v>0</v>
      </c>
      <c r="AC21" s="233">
        <f t="shared" si="2"/>
        <v>0</v>
      </c>
      <c r="AD21" s="233">
        <f t="shared" si="2"/>
        <v>0</v>
      </c>
      <c r="AE21" s="233">
        <f t="shared" si="2"/>
        <v>0</v>
      </c>
      <c r="AF21" s="233">
        <f t="shared" si="2"/>
        <v>0</v>
      </c>
      <c r="AG21" s="233">
        <f t="shared" si="2"/>
        <v>0</v>
      </c>
      <c r="AH21" s="233">
        <f t="shared" si="2"/>
        <v>0</v>
      </c>
      <c r="AI21" s="233">
        <f t="shared" si="2"/>
        <v>0</v>
      </c>
      <c r="AJ21" s="233">
        <f t="shared" si="2"/>
        <v>0</v>
      </c>
      <c r="AK21" s="233">
        <f t="shared" si="2"/>
        <v>0</v>
      </c>
      <c r="AL21" s="233">
        <f t="shared" si="2"/>
        <v>0</v>
      </c>
      <c r="AM21" s="233">
        <f t="shared" si="2"/>
        <v>0</v>
      </c>
      <c r="AN21" s="233">
        <f t="shared" si="2"/>
        <v>0</v>
      </c>
      <c r="AO21" s="233">
        <f t="shared" si="2"/>
        <v>0</v>
      </c>
      <c r="AP21" s="233">
        <f t="shared" si="2"/>
        <v>0</v>
      </c>
      <c r="AQ21" s="233">
        <f t="shared" si="2"/>
        <v>0</v>
      </c>
      <c r="AR21" s="233">
        <f t="shared" si="2"/>
        <v>0</v>
      </c>
      <c r="AS21" s="233">
        <f t="shared" si="2"/>
        <v>0</v>
      </c>
      <c r="AT21" s="233">
        <f t="shared" si="2"/>
        <v>0</v>
      </c>
      <c r="AU21" s="85"/>
      <c r="AV21" s="269" t="s">
        <v>417</v>
      </c>
      <c r="AW21" s="269" t="s">
        <v>417</v>
      </c>
      <c r="AZ21" s="265"/>
    </row>
    <row r="22" spans="1:47" s="58" customFormat="1" ht="15" customHeight="1" hidden="1">
      <c r="A22" s="392"/>
      <c r="B22" s="351"/>
      <c r="E22" s="53"/>
      <c r="G22" s="77"/>
      <c r="H22" s="86" t="s">
        <v>249</v>
      </c>
      <c r="I22" s="87"/>
      <c r="J22" s="88"/>
      <c r="K22" s="88"/>
      <c r="L22" s="88"/>
      <c r="M22" s="88"/>
      <c r="N22" s="88"/>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90"/>
    </row>
    <row r="23" spans="1:52" s="58" customFormat="1" ht="18.75">
      <c r="A23" s="392"/>
      <c r="B23" s="351"/>
      <c r="E23" s="53"/>
      <c r="G23" s="77"/>
      <c r="H23" s="333" t="s">
        <v>226</v>
      </c>
      <c r="I23" s="334"/>
      <c r="J23" s="210"/>
      <c r="K23" s="210"/>
      <c r="L23" s="162"/>
      <c r="M23" s="162"/>
      <c r="N23" s="162"/>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211"/>
      <c r="AZ23" s="265"/>
    </row>
    <row r="24" spans="1:52" s="58" customFormat="1" ht="22.5">
      <c r="A24" s="392"/>
      <c r="B24" s="351"/>
      <c r="G24" s="77"/>
      <c r="H24" s="82" t="s">
        <v>212</v>
      </c>
      <c r="I24" s="83" t="s">
        <v>355</v>
      </c>
      <c r="J24" s="84"/>
      <c r="K24" s="84"/>
      <c r="L24" s="84"/>
      <c r="M24" s="84"/>
      <c r="N24" s="84"/>
      <c r="O24" s="233">
        <f t="shared" si="3" ref="O24:Y24">SUM(O25:O26)</f>
        <v>0</v>
      </c>
      <c r="P24" s="233">
        <f t="shared" si="3"/>
        <v>0</v>
      </c>
      <c r="Q24" s="233">
        <f t="shared" si="3"/>
        <v>0</v>
      </c>
      <c r="R24" s="233">
        <f t="shared" si="3"/>
        <v>0</v>
      </c>
      <c r="S24" s="233">
        <f t="shared" si="3"/>
        <v>0</v>
      </c>
      <c r="T24" s="233">
        <f t="shared" si="3"/>
        <v>0</v>
      </c>
      <c r="U24" s="233">
        <f t="shared" si="3"/>
        <v>0</v>
      </c>
      <c r="V24" s="233">
        <f t="shared" si="3"/>
        <v>0</v>
      </c>
      <c r="W24" s="233">
        <f t="shared" si="3"/>
        <v>0</v>
      </c>
      <c r="X24" s="233">
        <f t="shared" si="3"/>
        <v>0</v>
      </c>
      <c r="Y24" s="233">
        <f t="shared" si="3"/>
        <v>0</v>
      </c>
      <c r="Z24" s="233">
        <f t="shared" si="4" ref="Z24:AT24">SUM(Z25:Z26)</f>
        <v>0</v>
      </c>
      <c r="AA24" s="233">
        <f t="shared" si="4"/>
        <v>0</v>
      </c>
      <c r="AB24" s="233">
        <f t="shared" si="4"/>
        <v>0</v>
      </c>
      <c r="AC24" s="233">
        <f t="shared" si="4"/>
        <v>0</v>
      </c>
      <c r="AD24" s="233">
        <f t="shared" si="4"/>
        <v>0</v>
      </c>
      <c r="AE24" s="233">
        <f t="shared" si="4"/>
        <v>0</v>
      </c>
      <c r="AF24" s="233">
        <f t="shared" si="4"/>
        <v>0</v>
      </c>
      <c r="AG24" s="233">
        <f t="shared" si="4"/>
        <v>0</v>
      </c>
      <c r="AH24" s="233">
        <f t="shared" si="4"/>
        <v>0</v>
      </c>
      <c r="AI24" s="233">
        <f t="shared" si="4"/>
        <v>0</v>
      </c>
      <c r="AJ24" s="233">
        <f t="shared" si="4"/>
        <v>0</v>
      </c>
      <c r="AK24" s="233">
        <f t="shared" si="4"/>
        <v>0</v>
      </c>
      <c r="AL24" s="233">
        <f t="shared" si="4"/>
        <v>0</v>
      </c>
      <c r="AM24" s="233">
        <f t="shared" si="4"/>
        <v>0</v>
      </c>
      <c r="AN24" s="233">
        <f t="shared" si="4"/>
        <v>0</v>
      </c>
      <c r="AO24" s="233">
        <f t="shared" si="4"/>
        <v>0</v>
      </c>
      <c r="AP24" s="233">
        <f t="shared" si="4"/>
        <v>0</v>
      </c>
      <c r="AQ24" s="233">
        <f t="shared" si="4"/>
        <v>0</v>
      </c>
      <c r="AR24" s="233">
        <f t="shared" si="4"/>
        <v>0</v>
      </c>
      <c r="AS24" s="233">
        <f t="shared" si="4"/>
        <v>0</v>
      </c>
      <c r="AT24" s="233">
        <f t="shared" si="4"/>
        <v>0</v>
      </c>
      <c r="AU24" s="85"/>
      <c r="AV24" s="269" t="s">
        <v>418</v>
      </c>
      <c r="AW24" s="269" t="s">
        <v>418</v>
      </c>
      <c r="AZ24" s="265"/>
    </row>
    <row r="25" spans="1:47" s="58" customFormat="1" ht="15" customHeight="1" hidden="1">
      <c r="A25" s="392"/>
      <c r="B25" s="351"/>
      <c r="E25" s="53"/>
      <c r="G25" s="77"/>
      <c r="H25" s="86" t="s">
        <v>250</v>
      </c>
      <c r="I25" s="87"/>
      <c r="J25" s="88"/>
      <c r="K25" s="88"/>
      <c r="L25" s="88"/>
      <c r="M25" s="88"/>
      <c r="N25" s="88"/>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90"/>
    </row>
    <row r="26" spans="1:52" s="58" customFormat="1" ht="18.75">
      <c r="A26" s="392"/>
      <c r="B26" s="351"/>
      <c r="E26" s="53"/>
      <c r="G26" s="77"/>
      <c r="H26" s="333" t="s">
        <v>226</v>
      </c>
      <c r="I26" s="334"/>
      <c r="J26" s="165"/>
      <c r="K26" s="165"/>
      <c r="L26" s="212"/>
      <c r="M26" s="212"/>
      <c r="N26" s="212"/>
      <c r="O26" s="213"/>
      <c r="P26" s="213"/>
      <c r="Q26" s="213"/>
      <c r="R26" s="213"/>
      <c r="S26" s="213"/>
      <c r="T26" s="213"/>
      <c r="U26" s="213"/>
      <c r="V26" s="213"/>
      <c r="W26" s="213"/>
      <c r="X26" s="213"/>
      <c r="Y26" s="213"/>
      <c r="Z26" s="213"/>
      <c r="AA26" s="214"/>
      <c r="AB26" s="109"/>
      <c r="AZ26" s="265"/>
    </row>
    <row r="27" spans="1:52" s="58" customFormat="1" ht="22.5">
      <c r="A27" s="392"/>
      <c r="B27" s="351"/>
      <c r="G27" s="77"/>
      <c r="H27" s="120" t="s">
        <v>356</v>
      </c>
      <c r="I27" s="83" t="s">
        <v>357</v>
      </c>
      <c r="J27" s="84"/>
      <c r="K27" s="84"/>
      <c r="L27" s="84"/>
      <c r="M27" s="84"/>
      <c r="N27" s="84"/>
      <c r="O27" s="233">
        <f t="shared" si="5" ref="O27:Y27">SUM(O28:O29)</f>
        <v>0</v>
      </c>
      <c r="P27" s="233">
        <f t="shared" si="5"/>
        <v>0</v>
      </c>
      <c r="Q27" s="233">
        <f t="shared" si="5"/>
        <v>0</v>
      </c>
      <c r="R27" s="233">
        <f t="shared" si="5"/>
        <v>0</v>
      </c>
      <c r="S27" s="233">
        <f t="shared" si="5"/>
        <v>0</v>
      </c>
      <c r="T27" s="233">
        <f t="shared" si="5"/>
        <v>0</v>
      </c>
      <c r="U27" s="233">
        <f t="shared" si="5"/>
        <v>0</v>
      </c>
      <c r="V27" s="233">
        <f t="shared" si="5"/>
        <v>0</v>
      </c>
      <c r="W27" s="233">
        <f t="shared" si="5"/>
        <v>0</v>
      </c>
      <c r="X27" s="233">
        <f t="shared" si="5"/>
        <v>0</v>
      </c>
      <c r="Y27" s="233">
        <f t="shared" si="5"/>
        <v>0</v>
      </c>
      <c r="Z27" s="233">
        <f t="shared" si="6" ref="Z27:AT27">SUM(Z28:Z29)</f>
        <v>0</v>
      </c>
      <c r="AA27" s="233">
        <f t="shared" si="6"/>
        <v>0</v>
      </c>
      <c r="AB27" s="233">
        <f t="shared" si="6"/>
        <v>0</v>
      </c>
      <c r="AC27" s="233">
        <f t="shared" si="6"/>
        <v>0</v>
      </c>
      <c r="AD27" s="233">
        <f t="shared" si="6"/>
        <v>0</v>
      </c>
      <c r="AE27" s="233">
        <f t="shared" si="6"/>
        <v>0</v>
      </c>
      <c r="AF27" s="233">
        <f t="shared" si="6"/>
        <v>0</v>
      </c>
      <c r="AG27" s="233">
        <f t="shared" si="6"/>
        <v>0</v>
      </c>
      <c r="AH27" s="233">
        <f t="shared" si="6"/>
        <v>0</v>
      </c>
      <c r="AI27" s="233">
        <f t="shared" si="6"/>
        <v>0</v>
      </c>
      <c r="AJ27" s="233">
        <f t="shared" si="6"/>
        <v>0</v>
      </c>
      <c r="AK27" s="233">
        <f t="shared" si="6"/>
        <v>0</v>
      </c>
      <c r="AL27" s="233">
        <f t="shared" si="6"/>
        <v>0</v>
      </c>
      <c r="AM27" s="233">
        <f t="shared" si="6"/>
        <v>0</v>
      </c>
      <c r="AN27" s="233">
        <f t="shared" si="6"/>
        <v>0</v>
      </c>
      <c r="AO27" s="233">
        <f t="shared" si="6"/>
        <v>0</v>
      </c>
      <c r="AP27" s="233">
        <f t="shared" si="6"/>
        <v>0</v>
      </c>
      <c r="AQ27" s="233">
        <f t="shared" si="6"/>
        <v>0</v>
      </c>
      <c r="AR27" s="233">
        <f t="shared" si="6"/>
        <v>0</v>
      </c>
      <c r="AS27" s="233">
        <f t="shared" si="6"/>
        <v>0</v>
      </c>
      <c r="AT27" s="233">
        <f t="shared" si="6"/>
        <v>0</v>
      </c>
      <c r="AU27" s="85"/>
      <c r="AV27" s="269" t="s">
        <v>419</v>
      </c>
      <c r="AW27" s="269" t="s">
        <v>419</v>
      </c>
      <c r="AZ27" s="265"/>
    </row>
    <row r="28" spans="1:47" s="58" customFormat="1" ht="15" customHeight="1" hidden="1">
      <c r="A28" s="392"/>
      <c r="B28" s="351"/>
      <c r="E28" s="53"/>
      <c r="G28" s="77"/>
      <c r="H28" s="86" t="s">
        <v>425</v>
      </c>
      <c r="I28" s="87"/>
      <c r="J28" s="88"/>
      <c r="K28" s="88"/>
      <c r="L28" s="88"/>
      <c r="M28" s="88"/>
      <c r="N28" s="88"/>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90"/>
    </row>
    <row r="29" spans="1:52" s="58" customFormat="1" ht="18.75">
      <c r="A29" s="392"/>
      <c r="B29" s="351"/>
      <c r="E29" s="53"/>
      <c r="G29" s="77"/>
      <c r="H29" s="333" t="s">
        <v>226</v>
      </c>
      <c r="I29" s="334"/>
      <c r="J29" s="165"/>
      <c r="K29" s="165"/>
      <c r="L29" s="212"/>
      <c r="M29" s="212"/>
      <c r="N29" s="212"/>
      <c r="O29" s="213"/>
      <c r="P29" s="213"/>
      <c r="Q29" s="213"/>
      <c r="R29" s="213"/>
      <c r="S29" s="213"/>
      <c r="T29" s="213"/>
      <c r="U29" s="213"/>
      <c r="V29" s="213"/>
      <c r="W29" s="213"/>
      <c r="X29" s="213"/>
      <c r="Y29" s="213"/>
      <c r="Z29" s="213"/>
      <c r="AA29" s="214"/>
      <c r="AB29" s="109"/>
      <c r="AZ29" s="265"/>
    </row>
    <row r="30" spans="1:52" s="58" customFormat="1" ht="18.75">
      <c r="A30" s="392"/>
      <c r="B30" s="351"/>
      <c r="G30" s="77"/>
      <c r="H30" s="120" t="s">
        <v>358</v>
      </c>
      <c r="I30" s="83" t="s">
        <v>359</v>
      </c>
      <c r="J30" s="84"/>
      <c r="K30" s="84"/>
      <c r="L30" s="84"/>
      <c r="M30" s="84"/>
      <c r="N30" s="84"/>
      <c r="O30" s="233">
        <f t="shared" si="7" ref="O30:Y30">SUM(O31:O32)</f>
        <v>0</v>
      </c>
      <c r="P30" s="233">
        <f t="shared" si="7"/>
        <v>0</v>
      </c>
      <c r="Q30" s="233">
        <f t="shared" si="7"/>
        <v>0</v>
      </c>
      <c r="R30" s="233">
        <f t="shared" si="7"/>
        <v>0</v>
      </c>
      <c r="S30" s="233">
        <f t="shared" si="7"/>
        <v>0</v>
      </c>
      <c r="T30" s="233">
        <f t="shared" si="7"/>
        <v>0</v>
      </c>
      <c r="U30" s="233">
        <f t="shared" si="7"/>
        <v>0</v>
      </c>
      <c r="V30" s="233">
        <f t="shared" si="7"/>
        <v>0</v>
      </c>
      <c r="W30" s="233">
        <f t="shared" si="7"/>
        <v>0</v>
      </c>
      <c r="X30" s="233">
        <f t="shared" si="7"/>
        <v>0</v>
      </c>
      <c r="Y30" s="233">
        <f t="shared" si="7"/>
        <v>0</v>
      </c>
      <c r="Z30" s="233">
        <f t="shared" si="8" ref="Z30:AT30">SUM(Z31:Z32)</f>
        <v>0</v>
      </c>
      <c r="AA30" s="233">
        <f t="shared" si="8"/>
        <v>0</v>
      </c>
      <c r="AB30" s="233">
        <f t="shared" si="8"/>
        <v>0</v>
      </c>
      <c r="AC30" s="233">
        <f t="shared" si="8"/>
        <v>0</v>
      </c>
      <c r="AD30" s="233">
        <f t="shared" si="8"/>
        <v>0</v>
      </c>
      <c r="AE30" s="233">
        <f t="shared" si="8"/>
        <v>0</v>
      </c>
      <c r="AF30" s="233">
        <f t="shared" si="8"/>
        <v>0</v>
      </c>
      <c r="AG30" s="233">
        <f t="shared" si="8"/>
        <v>0</v>
      </c>
      <c r="AH30" s="233">
        <f t="shared" si="8"/>
        <v>0</v>
      </c>
      <c r="AI30" s="233">
        <f t="shared" si="8"/>
        <v>0</v>
      </c>
      <c r="AJ30" s="233">
        <f t="shared" si="8"/>
        <v>0</v>
      </c>
      <c r="AK30" s="233">
        <f t="shared" si="8"/>
        <v>0</v>
      </c>
      <c r="AL30" s="233">
        <f t="shared" si="8"/>
        <v>0</v>
      </c>
      <c r="AM30" s="233">
        <f t="shared" si="8"/>
        <v>0</v>
      </c>
      <c r="AN30" s="233">
        <f t="shared" si="8"/>
        <v>0</v>
      </c>
      <c r="AO30" s="233">
        <f t="shared" si="8"/>
        <v>0</v>
      </c>
      <c r="AP30" s="233">
        <f t="shared" si="8"/>
        <v>0</v>
      </c>
      <c r="AQ30" s="233">
        <f t="shared" si="8"/>
        <v>0</v>
      </c>
      <c r="AR30" s="233">
        <f t="shared" si="8"/>
        <v>0</v>
      </c>
      <c r="AS30" s="233">
        <f t="shared" si="8"/>
        <v>0</v>
      </c>
      <c r="AT30" s="233">
        <f t="shared" si="8"/>
        <v>0</v>
      </c>
      <c r="AU30" s="85"/>
      <c r="AV30" s="269" t="s">
        <v>420</v>
      </c>
      <c r="AW30" s="269" t="s">
        <v>420</v>
      </c>
      <c r="AZ30" s="265"/>
    </row>
    <row r="31" spans="1:47" s="58" customFormat="1" ht="11.25" customHeight="1" hidden="1">
      <c r="A31" s="392"/>
      <c r="B31" s="351"/>
      <c r="E31" s="53"/>
      <c r="G31" s="77"/>
      <c r="H31" s="86" t="s">
        <v>426</v>
      </c>
      <c r="I31" s="87"/>
      <c r="J31" s="88"/>
      <c r="K31" s="88"/>
      <c r="L31" s="88"/>
      <c r="M31" s="88"/>
      <c r="N31" s="88"/>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90"/>
    </row>
    <row r="32" spans="1:52" s="58" customFormat="1" ht="18.75">
      <c r="A32" s="392"/>
      <c r="B32" s="351"/>
      <c r="E32" s="53"/>
      <c r="G32" s="77"/>
      <c r="H32" s="333" t="s">
        <v>226</v>
      </c>
      <c r="I32" s="334"/>
      <c r="J32" s="165"/>
      <c r="K32" s="165"/>
      <c r="L32" s="212"/>
      <c r="M32" s="212"/>
      <c r="N32" s="212"/>
      <c r="O32" s="213"/>
      <c r="P32" s="213"/>
      <c r="Q32" s="213"/>
      <c r="R32" s="213"/>
      <c r="S32" s="213"/>
      <c r="T32" s="213"/>
      <c r="U32" s="213"/>
      <c r="V32" s="213"/>
      <c r="W32" s="213"/>
      <c r="X32" s="213"/>
      <c r="Y32" s="213"/>
      <c r="Z32" s="213"/>
      <c r="AA32" s="214"/>
      <c r="AB32" s="109"/>
      <c r="AZ32" s="265"/>
    </row>
    <row r="34" spans="1:2" ht="15" customHeight="1">
      <c r="A34" s="106" t="s">
        <v>244</v>
      </c>
      <c r="B34" s="107" t="s">
        <v>245</v>
      </c>
    </row>
    <row r="35" spans="1:52" s="58" customFormat="1" ht="18.75">
      <c r="A35" s="64"/>
      <c r="F35" s="72"/>
      <c r="G35" s="228" t="s">
        <v>312</v>
      </c>
      <c r="H35" s="82"/>
      <c r="I35" s="91"/>
      <c r="J35" s="268"/>
      <c r="K35" s="268"/>
      <c r="L35" s="273"/>
      <c r="M35" s="274"/>
      <c r="N35" s="274"/>
      <c r="O35" s="242"/>
      <c r="P35" s="242"/>
      <c r="Q35" s="242"/>
      <c r="R35" s="242"/>
      <c r="S35" s="242"/>
      <c r="T35" s="240">
        <f>V35</f>
        <v>0</v>
      </c>
      <c r="U35" s="240">
        <f>AC35+AE35+AG35+AI35+AK35+AM35+W35</f>
        <v>0</v>
      </c>
      <c r="V35" s="240">
        <f>AD35+AF35+AH35+AJ35+AL35+AN35+X35</f>
        <v>0</v>
      </c>
      <c r="W35" s="240">
        <f>Y35+AA35</f>
        <v>0</v>
      </c>
      <c r="X35" s="240">
        <f>Z35+AB35</f>
        <v>0</v>
      </c>
      <c r="Y35" s="242"/>
      <c r="Z35" s="242"/>
      <c r="AA35" s="242"/>
      <c r="AB35" s="242"/>
      <c r="AC35" s="242"/>
      <c r="AD35" s="242"/>
      <c r="AE35" s="242"/>
      <c r="AF35" s="242"/>
      <c r="AG35" s="242"/>
      <c r="AH35" s="242"/>
      <c r="AI35" s="242"/>
      <c r="AJ35" s="242"/>
      <c r="AK35" s="242"/>
      <c r="AL35" s="242"/>
      <c r="AM35" s="242"/>
      <c r="AN35" s="242"/>
      <c r="AO35" s="244"/>
      <c r="AP35" s="242"/>
      <c r="AQ35" s="242"/>
      <c r="AR35" s="242"/>
      <c r="AS35" s="242"/>
      <c r="AT35" s="242"/>
      <c r="AU35" s="242"/>
      <c r="AV35" s="242"/>
      <c r="AW35" s="236"/>
      <c r="AZ35" s="265"/>
    </row>
    <row r="37" spans="1:2" ht="15" customHeight="1">
      <c r="A37" s="106" t="s">
        <v>246</v>
      </c>
      <c r="B37" s="107" t="s">
        <v>245</v>
      </c>
    </row>
    <row r="38" spans="1:52" s="58" customFormat="1" ht="18.75">
      <c r="A38" s="393"/>
      <c r="B38" s="393"/>
      <c r="H38" s="218"/>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20"/>
      <c r="AZ38" s="265"/>
    </row>
    <row r="39" spans="1:52" s="58" customFormat="1" ht="18.75">
      <c r="A39" s="393"/>
      <c r="B39" s="393"/>
      <c r="H39" s="82" t="s">
        <v>223</v>
      </c>
      <c r="I39" s="83" t="s">
        <v>352</v>
      </c>
      <c r="J39" s="84"/>
      <c r="K39" s="84"/>
      <c r="L39" s="84"/>
      <c r="M39" s="84"/>
      <c r="N39" s="84"/>
      <c r="O39" s="233">
        <f t="shared" si="9" ref="O39:AN39">SUM(O40:O41)</f>
        <v>0</v>
      </c>
      <c r="P39" s="233">
        <f t="shared" si="9"/>
        <v>0</v>
      </c>
      <c r="Q39" s="233">
        <f t="shared" si="9"/>
        <v>0</v>
      </c>
      <c r="R39" s="233">
        <f t="shared" si="9"/>
        <v>0</v>
      </c>
      <c r="S39" s="233">
        <f t="shared" si="9"/>
        <v>0</v>
      </c>
      <c r="T39" s="233">
        <f t="shared" si="9"/>
        <v>0</v>
      </c>
      <c r="U39" s="233">
        <f t="shared" si="9"/>
        <v>0</v>
      </c>
      <c r="V39" s="233">
        <f t="shared" si="9"/>
        <v>0</v>
      </c>
      <c r="W39" s="233">
        <f t="shared" si="9"/>
        <v>0</v>
      </c>
      <c r="X39" s="233">
        <f t="shared" si="9"/>
        <v>0</v>
      </c>
      <c r="Y39" s="233">
        <f t="shared" si="9"/>
        <v>0</v>
      </c>
      <c r="Z39" s="233">
        <f t="shared" si="9"/>
        <v>0</v>
      </c>
      <c r="AA39" s="233">
        <f t="shared" si="9"/>
        <v>0</v>
      </c>
      <c r="AB39" s="233">
        <f t="shared" si="9"/>
        <v>0</v>
      </c>
      <c r="AC39" s="233">
        <f t="shared" si="9"/>
        <v>0</v>
      </c>
      <c r="AD39" s="233">
        <f t="shared" si="9"/>
        <v>0</v>
      </c>
      <c r="AE39" s="233">
        <f t="shared" si="9"/>
        <v>0</v>
      </c>
      <c r="AF39" s="233">
        <f t="shared" si="9"/>
        <v>0</v>
      </c>
      <c r="AG39" s="233">
        <f t="shared" si="9"/>
        <v>0</v>
      </c>
      <c r="AH39" s="233">
        <f t="shared" si="9"/>
        <v>0</v>
      </c>
      <c r="AI39" s="233">
        <f t="shared" si="9"/>
        <v>0</v>
      </c>
      <c r="AJ39" s="233">
        <f t="shared" si="9"/>
        <v>0</v>
      </c>
      <c r="AK39" s="233">
        <f t="shared" si="9"/>
        <v>0</v>
      </c>
      <c r="AL39" s="233">
        <f t="shared" si="9"/>
        <v>0</v>
      </c>
      <c r="AM39" s="233">
        <f t="shared" si="9"/>
        <v>0</v>
      </c>
      <c r="AN39" s="233">
        <f t="shared" si="9"/>
        <v>0</v>
      </c>
      <c r="AO39" s="244"/>
      <c r="AP39" s="233">
        <f t="shared" si="10" ref="AP39:AV39">SUM(AP40:AP41)</f>
        <v>0</v>
      </c>
      <c r="AQ39" s="233">
        <f t="shared" si="10"/>
        <v>0</v>
      </c>
      <c r="AR39" s="233">
        <f t="shared" si="10"/>
        <v>0</v>
      </c>
      <c r="AS39" s="233">
        <f t="shared" si="10"/>
        <v>0</v>
      </c>
      <c r="AT39" s="233">
        <f t="shared" si="10"/>
        <v>0</v>
      </c>
      <c r="AU39" s="233">
        <f t="shared" si="10"/>
        <v>0</v>
      </c>
      <c r="AV39" s="233">
        <f t="shared" si="10"/>
        <v>0</v>
      </c>
      <c r="AW39" s="93"/>
      <c r="AX39" s="269" t="s">
        <v>415</v>
      </c>
      <c r="AZ39" s="265"/>
    </row>
    <row r="40" spans="1:49" s="58" customFormat="1" ht="11.25" customHeight="1" hidden="1">
      <c r="A40" s="393"/>
      <c r="B40" s="393"/>
      <c r="H40" s="209" t="s">
        <v>247</v>
      </c>
      <c r="I40" s="161"/>
      <c r="J40" s="162"/>
      <c r="K40" s="162"/>
      <c r="L40" s="162"/>
      <c r="M40" s="162"/>
      <c r="N40" s="162"/>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3"/>
      <c r="AV40" s="163"/>
      <c r="AW40" s="215"/>
    </row>
    <row r="41" spans="1:52" s="58" customFormat="1" ht="18.75">
      <c r="A41" s="393"/>
      <c r="B41" s="393"/>
      <c r="H41" s="333" t="s">
        <v>226</v>
      </c>
      <c r="I41" s="334"/>
      <c r="J41" s="210"/>
      <c r="K41" s="210"/>
      <c r="L41" s="162"/>
      <c r="M41" s="162"/>
      <c r="N41" s="162"/>
      <c r="O41" s="163"/>
      <c r="P41" s="163"/>
      <c r="Q41" s="163"/>
      <c r="R41" s="163"/>
      <c r="S41" s="163"/>
      <c r="T41" s="163"/>
      <c r="U41" s="163"/>
      <c r="V41" s="163"/>
      <c r="W41" s="163"/>
      <c r="X41" s="163"/>
      <c r="Y41" s="163"/>
      <c r="Z41" s="163"/>
      <c r="AA41" s="211"/>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Z41" s="265"/>
    </row>
    <row r="42" spans="1:52" s="58" customFormat="1" ht="22.5">
      <c r="A42" s="393"/>
      <c r="B42" s="393"/>
      <c r="H42" s="82" t="s">
        <v>217</v>
      </c>
      <c r="I42" s="83" t="s">
        <v>353</v>
      </c>
      <c r="J42" s="84"/>
      <c r="K42" s="84"/>
      <c r="L42" s="84"/>
      <c r="M42" s="84"/>
      <c r="N42" s="84"/>
      <c r="O42" s="233">
        <f t="shared" si="11" ref="O42:AN42">SUM(O43:O44)</f>
        <v>0</v>
      </c>
      <c r="P42" s="233">
        <f t="shared" si="11"/>
        <v>0</v>
      </c>
      <c r="Q42" s="233">
        <f t="shared" si="11"/>
        <v>0</v>
      </c>
      <c r="R42" s="233">
        <f t="shared" si="11"/>
        <v>0</v>
      </c>
      <c r="S42" s="233">
        <f t="shared" si="11"/>
        <v>0</v>
      </c>
      <c r="T42" s="233">
        <f t="shared" si="11"/>
        <v>0</v>
      </c>
      <c r="U42" s="233">
        <f t="shared" si="11"/>
        <v>0</v>
      </c>
      <c r="V42" s="233">
        <f t="shared" si="11"/>
        <v>0</v>
      </c>
      <c r="W42" s="233">
        <f t="shared" si="11"/>
        <v>0</v>
      </c>
      <c r="X42" s="233">
        <f t="shared" si="11"/>
        <v>0</v>
      </c>
      <c r="Y42" s="233">
        <f t="shared" si="11"/>
        <v>0</v>
      </c>
      <c r="Z42" s="233">
        <f t="shared" si="11"/>
        <v>0</v>
      </c>
      <c r="AA42" s="233">
        <f t="shared" si="11"/>
        <v>0</v>
      </c>
      <c r="AB42" s="233">
        <f t="shared" si="11"/>
        <v>0</v>
      </c>
      <c r="AC42" s="233">
        <f t="shared" si="11"/>
        <v>0</v>
      </c>
      <c r="AD42" s="233">
        <f t="shared" si="11"/>
        <v>0</v>
      </c>
      <c r="AE42" s="233">
        <f t="shared" si="11"/>
        <v>0</v>
      </c>
      <c r="AF42" s="233">
        <f t="shared" si="11"/>
        <v>0</v>
      </c>
      <c r="AG42" s="233">
        <f t="shared" si="11"/>
        <v>0</v>
      </c>
      <c r="AH42" s="233">
        <f t="shared" si="11"/>
        <v>0</v>
      </c>
      <c r="AI42" s="233">
        <f t="shared" si="11"/>
        <v>0</v>
      </c>
      <c r="AJ42" s="233">
        <f t="shared" si="11"/>
        <v>0</v>
      </c>
      <c r="AK42" s="233">
        <f t="shared" si="11"/>
        <v>0</v>
      </c>
      <c r="AL42" s="233">
        <f t="shared" si="11"/>
        <v>0</v>
      </c>
      <c r="AM42" s="233">
        <f t="shared" si="11"/>
        <v>0</v>
      </c>
      <c r="AN42" s="233">
        <f t="shared" si="11"/>
        <v>0</v>
      </c>
      <c r="AO42" s="244"/>
      <c r="AP42" s="233">
        <f t="shared" si="12" ref="AP42:AV42">SUM(AP43:AP44)</f>
        <v>0</v>
      </c>
      <c r="AQ42" s="233">
        <f t="shared" si="12"/>
        <v>0</v>
      </c>
      <c r="AR42" s="233">
        <f t="shared" si="12"/>
        <v>0</v>
      </c>
      <c r="AS42" s="233">
        <f t="shared" si="12"/>
        <v>0</v>
      </c>
      <c r="AT42" s="233">
        <f t="shared" si="12"/>
        <v>0</v>
      </c>
      <c r="AU42" s="233">
        <f t="shared" si="12"/>
        <v>0</v>
      </c>
      <c r="AV42" s="233">
        <f t="shared" si="12"/>
        <v>0</v>
      </c>
      <c r="AW42" s="93"/>
      <c r="AX42" s="269" t="s">
        <v>416</v>
      </c>
      <c r="AZ42" s="265"/>
    </row>
    <row r="43" spans="1:49" s="58" customFormat="1" ht="11.25" customHeight="1" hidden="1">
      <c r="A43" s="393"/>
      <c r="B43" s="393"/>
      <c r="H43" s="209" t="s">
        <v>248</v>
      </c>
      <c r="I43" s="161"/>
      <c r="J43" s="162"/>
      <c r="K43" s="162"/>
      <c r="L43" s="162"/>
      <c r="M43" s="162"/>
      <c r="N43" s="162"/>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215"/>
    </row>
    <row r="44" spans="1:52" s="58" customFormat="1" ht="18.75">
      <c r="A44" s="393"/>
      <c r="B44" s="393"/>
      <c r="H44" s="333" t="s">
        <v>226</v>
      </c>
      <c r="I44" s="334"/>
      <c r="J44" s="210"/>
      <c r="K44" s="210"/>
      <c r="L44" s="162"/>
      <c r="M44" s="162"/>
      <c r="N44" s="162"/>
      <c r="O44" s="163"/>
      <c r="P44" s="163"/>
      <c r="Q44" s="163"/>
      <c r="R44" s="163"/>
      <c r="S44" s="163"/>
      <c r="T44" s="163"/>
      <c r="U44" s="163"/>
      <c r="V44" s="163"/>
      <c r="W44" s="163"/>
      <c r="X44" s="163"/>
      <c r="Y44" s="163"/>
      <c r="Z44" s="163"/>
      <c r="AA44" s="211"/>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Z44" s="265"/>
    </row>
    <row r="45" spans="1:52" s="58" customFormat="1" ht="45">
      <c r="A45" s="393"/>
      <c r="B45" s="393"/>
      <c r="H45" s="82" t="s">
        <v>213</v>
      </c>
      <c r="I45" s="83" t="s">
        <v>354</v>
      </c>
      <c r="J45" s="84"/>
      <c r="K45" s="84"/>
      <c r="L45" s="84"/>
      <c r="M45" s="84"/>
      <c r="N45" s="84"/>
      <c r="O45" s="233">
        <f t="shared" si="13" ref="O45:AN45">SUM(O46:O47)</f>
        <v>0</v>
      </c>
      <c r="P45" s="233">
        <f t="shared" si="13"/>
        <v>0</v>
      </c>
      <c r="Q45" s="233">
        <f t="shared" si="13"/>
        <v>0</v>
      </c>
      <c r="R45" s="233">
        <f t="shared" si="13"/>
        <v>0</v>
      </c>
      <c r="S45" s="233">
        <f t="shared" si="13"/>
        <v>0</v>
      </c>
      <c r="T45" s="233">
        <f t="shared" si="13"/>
        <v>0</v>
      </c>
      <c r="U45" s="233">
        <f t="shared" si="13"/>
        <v>0</v>
      </c>
      <c r="V45" s="233">
        <f t="shared" si="13"/>
        <v>0</v>
      </c>
      <c r="W45" s="233">
        <f t="shared" si="13"/>
        <v>0</v>
      </c>
      <c r="X45" s="233">
        <f t="shared" si="13"/>
        <v>0</v>
      </c>
      <c r="Y45" s="233">
        <f t="shared" si="13"/>
        <v>0</v>
      </c>
      <c r="Z45" s="233">
        <f t="shared" si="13"/>
        <v>0</v>
      </c>
      <c r="AA45" s="233">
        <f t="shared" si="13"/>
        <v>0</v>
      </c>
      <c r="AB45" s="233">
        <f t="shared" si="13"/>
        <v>0</v>
      </c>
      <c r="AC45" s="233">
        <f t="shared" si="13"/>
        <v>0</v>
      </c>
      <c r="AD45" s="233">
        <f t="shared" si="13"/>
        <v>0</v>
      </c>
      <c r="AE45" s="233">
        <f t="shared" si="13"/>
        <v>0</v>
      </c>
      <c r="AF45" s="233">
        <f t="shared" si="13"/>
        <v>0</v>
      </c>
      <c r="AG45" s="233">
        <f t="shared" si="13"/>
        <v>0</v>
      </c>
      <c r="AH45" s="233">
        <f t="shared" si="13"/>
        <v>0</v>
      </c>
      <c r="AI45" s="233">
        <f t="shared" si="13"/>
        <v>0</v>
      </c>
      <c r="AJ45" s="233">
        <f t="shared" si="13"/>
        <v>0</v>
      </c>
      <c r="AK45" s="233">
        <f t="shared" si="13"/>
        <v>0</v>
      </c>
      <c r="AL45" s="233">
        <f t="shared" si="13"/>
        <v>0</v>
      </c>
      <c r="AM45" s="233">
        <f t="shared" si="13"/>
        <v>0</v>
      </c>
      <c r="AN45" s="233">
        <f t="shared" si="13"/>
        <v>0</v>
      </c>
      <c r="AO45" s="244"/>
      <c r="AP45" s="233">
        <f t="shared" si="14" ref="AP45:AV45">SUM(AP46:AP47)</f>
        <v>0</v>
      </c>
      <c r="AQ45" s="233">
        <f t="shared" si="14"/>
        <v>0</v>
      </c>
      <c r="AR45" s="233">
        <f t="shared" si="14"/>
        <v>0</v>
      </c>
      <c r="AS45" s="233">
        <f t="shared" si="14"/>
        <v>0</v>
      </c>
      <c r="AT45" s="233">
        <f t="shared" si="14"/>
        <v>0</v>
      </c>
      <c r="AU45" s="233">
        <f t="shared" si="14"/>
        <v>0</v>
      </c>
      <c r="AV45" s="233">
        <f t="shared" si="14"/>
        <v>0</v>
      </c>
      <c r="AW45" s="93"/>
      <c r="AX45" s="269" t="s">
        <v>417</v>
      </c>
      <c r="AZ45" s="265"/>
    </row>
    <row r="46" spans="1:49" s="58" customFormat="1" ht="11.25" customHeight="1" hidden="1">
      <c r="A46" s="393"/>
      <c r="B46" s="393"/>
      <c r="H46" s="209" t="s">
        <v>249</v>
      </c>
      <c r="I46" s="161"/>
      <c r="J46" s="162"/>
      <c r="K46" s="162"/>
      <c r="L46" s="162"/>
      <c r="M46" s="162"/>
      <c r="N46" s="162"/>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c r="AS46" s="163"/>
      <c r="AT46" s="163"/>
      <c r="AU46" s="163"/>
      <c r="AV46" s="163"/>
      <c r="AW46" s="215"/>
    </row>
    <row r="47" spans="1:52" s="58" customFormat="1" ht="18.75">
      <c r="A47" s="393"/>
      <c r="B47" s="393"/>
      <c r="H47" s="333" t="s">
        <v>226</v>
      </c>
      <c r="I47" s="334"/>
      <c r="J47" s="210"/>
      <c r="K47" s="210"/>
      <c r="L47" s="162"/>
      <c r="M47" s="162"/>
      <c r="N47" s="162"/>
      <c r="O47" s="163"/>
      <c r="P47" s="163"/>
      <c r="Q47" s="163"/>
      <c r="R47" s="163"/>
      <c r="S47" s="163"/>
      <c r="T47" s="163"/>
      <c r="U47" s="163"/>
      <c r="V47" s="163"/>
      <c r="W47" s="163"/>
      <c r="X47" s="163"/>
      <c r="Y47" s="163"/>
      <c r="Z47" s="163"/>
      <c r="AA47" s="211"/>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Z47" s="265"/>
    </row>
    <row r="48" spans="1:52" s="58" customFormat="1" ht="22.5">
      <c r="A48" s="393"/>
      <c r="B48" s="393"/>
      <c r="H48" s="120" t="s">
        <v>212</v>
      </c>
      <c r="I48" s="83" t="s">
        <v>355</v>
      </c>
      <c r="J48" s="84"/>
      <c r="K48" s="84"/>
      <c r="L48" s="84"/>
      <c r="M48" s="84"/>
      <c r="N48" s="84"/>
      <c r="O48" s="233">
        <f t="shared" si="15" ref="O48:AC48">SUM(O49:O50)</f>
        <v>0</v>
      </c>
      <c r="P48" s="233">
        <f t="shared" si="15"/>
        <v>0</v>
      </c>
      <c r="Q48" s="233">
        <f t="shared" si="15"/>
        <v>0</v>
      </c>
      <c r="R48" s="233">
        <f t="shared" si="15"/>
        <v>0</v>
      </c>
      <c r="S48" s="233">
        <f t="shared" si="15"/>
        <v>0</v>
      </c>
      <c r="T48" s="233">
        <f t="shared" si="15"/>
        <v>0</v>
      </c>
      <c r="U48" s="233">
        <f t="shared" si="15"/>
        <v>0</v>
      </c>
      <c r="V48" s="233">
        <f t="shared" si="15"/>
        <v>0</v>
      </c>
      <c r="W48" s="233">
        <f t="shared" si="15"/>
        <v>0</v>
      </c>
      <c r="X48" s="233">
        <f t="shared" si="15"/>
        <v>0</v>
      </c>
      <c r="Y48" s="233">
        <f t="shared" si="15"/>
        <v>0</v>
      </c>
      <c r="Z48" s="233">
        <f t="shared" si="15"/>
        <v>0</v>
      </c>
      <c r="AA48" s="233">
        <f t="shared" si="15"/>
        <v>0</v>
      </c>
      <c r="AB48" s="233">
        <f t="shared" si="15"/>
        <v>0</v>
      </c>
      <c r="AC48" s="233">
        <f t="shared" si="15"/>
        <v>0</v>
      </c>
      <c r="AD48" s="233">
        <f t="shared" si="16" ref="AD48:AN48">SUM(AD49:AD50)</f>
        <v>0</v>
      </c>
      <c r="AE48" s="233">
        <f t="shared" si="16"/>
        <v>0</v>
      </c>
      <c r="AF48" s="233">
        <f t="shared" si="16"/>
        <v>0</v>
      </c>
      <c r="AG48" s="233">
        <f t="shared" si="16"/>
        <v>0</v>
      </c>
      <c r="AH48" s="233">
        <f t="shared" si="16"/>
        <v>0</v>
      </c>
      <c r="AI48" s="233">
        <f t="shared" si="16"/>
        <v>0</v>
      </c>
      <c r="AJ48" s="233">
        <f t="shared" si="16"/>
        <v>0</v>
      </c>
      <c r="AK48" s="233">
        <f t="shared" si="16"/>
        <v>0</v>
      </c>
      <c r="AL48" s="233">
        <f t="shared" si="16"/>
        <v>0</v>
      </c>
      <c r="AM48" s="233">
        <f t="shared" si="16"/>
        <v>0</v>
      </c>
      <c r="AN48" s="233">
        <f t="shared" si="16"/>
        <v>0</v>
      </c>
      <c r="AO48" s="244"/>
      <c r="AP48" s="233">
        <f t="shared" si="17" ref="AP48:AV48">SUM(AP49:AP50)</f>
        <v>0</v>
      </c>
      <c r="AQ48" s="233">
        <f t="shared" si="17"/>
        <v>0</v>
      </c>
      <c r="AR48" s="233">
        <f t="shared" si="17"/>
        <v>0</v>
      </c>
      <c r="AS48" s="233">
        <f t="shared" si="17"/>
        <v>0</v>
      </c>
      <c r="AT48" s="233">
        <f t="shared" si="17"/>
        <v>0</v>
      </c>
      <c r="AU48" s="233">
        <f t="shared" si="17"/>
        <v>0</v>
      </c>
      <c r="AV48" s="233">
        <f t="shared" si="17"/>
        <v>0</v>
      </c>
      <c r="AW48" s="93"/>
      <c r="AX48" s="269" t="s">
        <v>418</v>
      </c>
      <c r="AZ48" s="265"/>
    </row>
    <row r="49" spans="1:49" s="58" customFormat="1" ht="11.25" customHeight="1" hidden="1">
      <c r="A49" s="393"/>
      <c r="B49" s="393"/>
      <c r="H49" s="209" t="s">
        <v>250</v>
      </c>
      <c r="I49" s="161"/>
      <c r="J49" s="162"/>
      <c r="K49" s="162"/>
      <c r="L49" s="162"/>
      <c r="M49" s="162"/>
      <c r="N49" s="162"/>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3"/>
      <c r="AU49" s="163"/>
      <c r="AV49" s="163"/>
      <c r="AW49" s="215"/>
    </row>
    <row r="50" spans="1:52" s="58" customFormat="1" ht="18.75">
      <c r="A50" s="393"/>
      <c r="B50" s="393"/>
      <c r="H50" s="333" t="s">
        <v>226</v>
      </c>
      <c r="I50" s="334"/>
      <c r="J50" s="165"/>
      <c r="K50" s="165"/>
      <c r="L50" s="212"/>
      <c r="M50" s="212"/>
      <c r="N50" s="212"/>
      <c r="O50" s="213"/>
      <c r="P50" s="213"/>
      <c r="Q50" s="213"/>
      <c r="R50" s="213"/>
      <c r="S50" s="213"/>
      <c r="T50" s="213"/>
      <c r="U50" s="213"/>
      <c r="V50" s="213"/>
      <c r="W50" s="213"/>
      <c r="X50" s="213"/>
      <c r="Y50" s="213"/>
      <c r="Z50" s="213"/>
      <c r="AA50" s="214"/>
      <c r="AB50" s="165"/>
      <c r="AC50" s="165"/>
      <c r="AD50" s="165"/>
      <c r="AE50" s="165"/>
      <c r="AZ50" s="265"/>
    </row>
    <row r="51" spans="1:52" s="58" customFormat="1" ht="22.5">
      <c r="A51" s="393"/>
      <c r="B51" s="393"/>
      <c r="H51" s="120" t="s">
        <v>356</v>
      </c>
      <c r="I51" s="83" t="s">
        <v>357</v>
      </c>
      <c r="J51" s="84"/>
      <c r="K51" s="84"/>
      <c r="L51" s="84"/>
      <c r="M51" s="84"/>
      <c r="N51" s="84"/>
      <c r="O51" s="233">
        <f t="shared" si="18" ref="O51:AC51">SUM(O52:O53)</f>
        <v>0</v>
      </c>
      <c r="P51" s="233">
        <f t="shared" si="18"/>
        <v>0</v>
      </c>
      <c r="Q51" s="233">
        <f t="shared" si="18"/>
        <v>0</v>
      </c>
      <c r="R51" s="233">
        <f t="shared" si="18"/>
        <v>0</v>
      </c>
      <c r="S51" s="233">
        <f t="shared" si="18"/>
        <v>0</v>
      </c>
      <c r="T51" s="233">
        <f t="shared" si="18"/>
        <v>0</v>
      </c>
      <c r="U51" s="233">
        <f t="shared" si="18"/>
        <v>0</v>
      </c>
      <c r="V51" s="233">
        <f t="shared" si="18"/>
        <v>0</v>
      </c>
      <c r="W51" s="233">
        <f t="shared" si="18"/>
        <v>0</v>
      </c>
      <c r="X51" s="233">
        <f t="shared" si="18"/>
        <v>0</v>
      </c>
      <c r="Y51" s="233">
        <f t="shared" si="18"/>
        <v>0</v>
      </c>
      <c r="Z51" s="233">
        <f t="shared" si="18"/>
        <v>0</v>
      </c>
      <c r="AA51" s="233">
        <f t="shared" si="18"/>
        <v>0</v>
      </c>
      <c r="AB51" s="233">
        <f t="shared" si="18"/>
        <v>0</v>
      </c>
      <c r="AC51" s="233">
        <f t="shared" si="18"/>
        <v>0</v>
      </c>
      <c r="AD51" s="233">
        <f t="shared" si="19" ref="AD51:AN51">SUM(AD52:AD53)</f>
        <v>0</v>
      </c>
      <c r="AE51" s="233">
        <f t="shared" si="19"/>
        <v>0</v>
      </c>
      <c r="AF51" s="233">
        <f t="shared" si="19"/>
        <v>0</v>
      </c>
      <c r="AG51" s="233">
        <f t="shared" si="19"/>
        <v>0</v>
      </c>
      <c r="AH51" s="233">
        <f t="shared" si="19"/>
        <v>0</v>
      </c>
      <c r="AI51" s="233">
        <f t="shared" si="19"/>
        <v>0</v>
      </c>
      <c r="AJ51" s="233">
        <f t="shared" si="19"/>
        <v>0</v>
      </c>
      <c r="AK51" s="233">
        <f t="shared" si="19"/>
        <v>0</v>
      </c>
      <c r="AL51" s="233">
        <f t="shared" si="19"/>
        <v>0</v>
      </c>
      <c r="AM51" s="233">
        <f t="shared" si="19"/>
        <v>0</v>
      </c>
      <c r="AN51" s="233">
        <f t="shared" si="19"/>
        <v>0</v>
      </c>
      <c r="AO51" s="244"/>
      <c r="AP51" s="233">
        <f t="shared" si="20" ref="AP51:AV51">SUM(AP52:AP53)</f>
        <v>0</v>
      </c>
      <c r="AQ51" s="233">
        <f t="shared" si="20"/>
        <v>0</v>
      </c>
      <c r="AR51" s="233">
        <f t="shared" si="20"/>
        <v>0</v>
      </c>
      <c r="AS51" s="233">
        <f t="shared" si="20"/>
        <v>0</v>
      </c>
      <c r="AT51" s="233">
        <f t="shared" si="20"/>
        <v>0</v>
      </c>
      <c r="AU51" s="233">
        <f t="shared" si="20"/>
        <v>0</v>
      </c>
      <c r="AV51" s="233">
        <f t="shared" si="20"/>
        <v>0</v>
      </c>
      <c r="AW51" s="93"/>
      <c r="AX51" s="269" t="s">
        <v>419</v>
      </c>
      <c r="AZ51" s="265"/>
    </row>
    <row r="52" spans="1:49" s="58" customFormat="1" ht="11.25" customHeight="1" hidden="1">
      <c r="A52" s="393"/>
      <c r="B52" s="393"/>
      <c r="H52" s="209" t="s">
        <v>425</v>
      </c>
      <c r="I52" s="161"/>
      <c r="J52" s="162"/>
      <c r="K52" s="162"/>
      <c r="L52" s="162"/>
      <c r="M52" s="162"/>
      <c r="N52" s="162"/>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215"/>
    </row>
    <row r="53" spans="1:52" s="58" customFormat="1" ht="18.75">
      <c r="A53" s="393"/>
      <c r="B53" s="393"/>
      <c r="H53" s="333" t="s">
        <v>226</v>
      </c>
      <c r="I53" s="334"/>
      <c r="J53" s="165"/>
      <c r="K53" s="165"/>
      <c r="L53" s="212"/>
      <c r="M53" s="212"/>
      <c r="N53" s="212"/>
      <c r="O53" s="213"/>
      <c r="P53" s="213"/>
      <c r="Q53" s="213"/>
      <c r="R53" s="213"/>
      <c r="S53" s="213"/>
      <c r="T53" s="213"/>
      <c r="U53" s="213"/>
      <c r="V53" s="213"/>
      <c r="W53" s="213"/>
      <c r="X53" s="213"/>
      <c r="Y53" s="213"/>
      <c r="Z53" s="213"/>
      <c r="AA53" s="214"/>
      <c r="AB53" s="165"/>
      <c r="AC53" s="165"/>
      <c r="AD53" s="165"/>
      <c r="AE53" s="165"/>
      <c r="AZ53" s="265"/>
    </row>
    <row r="54" spans="1:52" s="58" customFormat="1" ht="18.75">
      <c r="A54" s="393"/>
      <c r="B54" s="393"/>
      <c r="H54" s="120" t="s">
        <v>358</v>
      </c>
      <c r="I54" s="83" t="s">
        <v>359</v>
      </c>
      <c r="J54" s="84"/>
      <c r="K54" s="84"/>
      <c r="L54" s="84"/>
      <c r="M54" s="84"/>
      <c r="N54" s="84"/>
      <c r="O54" s="233">
        <f t="shared" si="21" ref="O54:AC54">SUM(O55:O56)</f>
        <v>0</v>
      </c>
      <c r="P54" s="233">
        <f t="shared" si="21"/>
        <v>0</v>
      </c>
      <c r="Q54" s="233">
        <f t="shared" si="21"/>
        <v>0</v>
      </c>
      <c r="R54" s="233">
        <f t="shared" si="21"/>
        <v>0</v>
      </c>
      <c r="S54" s="233">
        <f t="shared" si="21"/>
        <v>0</v>
      </c>
      <c r="T54" s="233">
        <f t="shared" si="21"/>
        <v>0</v>
      </c>
      <c r="U54" s="233">
        <f t="shared" si="21"/>
        <v>0</v>
      </c>
      <c r="V54" s="233">
        <f t="shared" si="21"/>
        <v>0</v>
      </c>
      <c r="W54" s="233">
        <f t="shared" si="21"/>
        <v>0</v>
      </c>
      <c r="X54" s="233">
        <f t="shared" si="21"/>
        <v>0</v>
      </c>
      <c r="Y54" s="233">
        <f t="shared" si="21"/>
        <v>0</v>
      </c>
      <c r="Z54" s="233">
        <f t="shared" si="21"/>
        <v>0</v>
      </c>
      <c r="AA54" s="233">
        <f t="shared" si="21"/>
        <v>0</v>
      </c>
      <c r="AB54" s="233">
        <f t="shared" si="21"/>
        <v>0</v>
      </c>
      <c r="AC54" s="233">
        <f t="shared" si="21"/>
        <v>0</v>
      </c>
      <c r="AD54" s="233">
        <f t="shared" si="22" ref="AD54:AN54">SUM(AD55:AD56)</f>
        <v>0</v>
      </c>
      <c r="AE54" s="233">
        <f t="shared" si="22"/>
        <v>0</v>
      </c>
      <c r="AF54" s="233">
        <f t="shared" si="22"/>
        <v>0</v>
      </c>
      <c r="AG54" s="233">
        <f t="shared" si="22"/>
        <v>0</v>
      </c>
      <c r="AH54" s="233">
        <f t="shared" si="22"/>
        <v>0</v>
      </c>
      <c r="AI54" s="233">
        <f t="shared" si="22"/>
        <v>0</v>
      </c>
      <c r="AJ54" s="233">
        <f t="shared" si="22"/>
        <v>0</v>
      </c>
      <c r="AK54" s="233">
        <f t="shared" si="22"/>
        <v>0</v>
      </c>
      <c r="AL54" s="233">
        <f t="shared" si="22"/>
        <v>0</v>
      </c>
      <c r="AM54" s="233">
        <f t="shared" si="22"/>
        <v>0</v>
      </c>
      <c r="AN54" s="233">
        <f t="shared" si="22"/>
        <v>0</v>
      </c>
      <c r="AO54" s="244"/>
      <c r="AP54" s="233">
        <f t="shared" si="23" ref="AP54:AV54">SUM(AP55:AP56)</f>
        <v>0</v>
      </c>
      <c r="AQ54" s="233">
        <f t="shared" si="23"/>
        <v>0</v>
      </c>
      <c r="AR54" s="233">
        <f t="shared" si="23"/>
        <v>0</v>
      </c>
      <c r="AS54" s="233">
        <f t="shared" si="23"/>
        <v>0</v>
      </c>
      <c r="AT54" s="233">
        <f t="shared" si="23"/>
        <v>0</v>
      </c>
      <c r="AU54" s="233">
        <f t="shared" si="23"/>
        <v>0</v>
      </c>
      <c r="AV54" s="233">
        <f t="shared" si="23"/>
        <v>0</v>
      </c>
      <c r="AW54" s="93"/>
      <c r="AX54" s="269" t="s">
        <v>420</v>
      </c>
      <c r="AZ54" s="265"/>
    </row>
    <row r="55" spans="1:49" s="58" customFormat="1" ht="11.25" customHeight="1" hidden="1">
      <c r="A55" s="393"/>
      <c r="B55" s="393"/>
      <c r="H55" s="209" t="s">
        <v>426</v>
      </c>
      <c r="I55" s="161"/>
      <c r="J55" s="162"/>
      <c r="K55" s="162"/>
      <c r="L55" s="162"/>
      <c r="M55" s="162"/>
      <c r="N55" s="162"/>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215"/>
    </row>
    <row r="56" spans="1:52" s="58" customFormat="1" ht="18.75">
      <c r="A56" s="393"/>
      <c r="B56" s="393"/>
      <c r="H56" s="333" t="s">
        <v>226</v>
      </c>
      <c r="I56" s="334"/>
      <c r="J56" s="165"/>
      <c r="K56" s="165"/>
      <c r="L56" s="212"/>
      <c r="M56" s="212"/>
      <c r="N56" s="212"/>
      <c r="O56" s="213"/>
      <c r="P56" s="213"/>
      <c r="Q56" s="213"/>
      <c r="R56" s="213"/>
      <c r="S56" s="213"/>
      <c r="T56" s="213"/>
      <c r="U56" s="213"/>
      <c r="V56" s="213"/>
      <c r="W56" s="213"/>
      <c r="X56" s="213"/>
      <c r="Y56" s="213"/>
      <c r="Z56" s="213"/>
      <c r="AA56" s="214"/>
      <c r="AB56" s="165"/>
      <c r="AC56" s="165"/>
      <c r="AD56" s="165"/>
      <c r="AE56" s="165"/>
      <c r="AZ56" s="265"/>
    </row>
    <row r="58" spans="1:1" ht="15" customHeight="1">
      <c r="A58" s="29" t="s">
        <v>37</v>
      </c>
    </row>
  </sheetData>
  <sheetProtection/>
  <mergeCells count="16">
    <mergeCell ref="H17:I17"/>
    <mergeCell ref="H20:I20"/>
    <mergeCell ref="B14:B32"/>
    <mergeCell ref="A14:A32"/>
    <mergeCell ref="H41:I41"/>
    <mergeCell ref="B38:B56"/>
    <mergeCell ref="A38:A56"/>
    <mergeCell ref="H23:I23"/>
    <mergeCell ref="H32:I32"/>
    <mergeCell ref="H26:I26"/>
    <mergeCell ref="H29:I29"/>
    <mergeCell ref="H50:I50"/>
    <mergeCell ref="H53:I53"/>
    <mergeCell ref="H56:I56"/>
    <mergeCell ref="H44:I44"/>
    <mergeCell ref="H47:I47"/>
  </mergeCells>
  <dataValidations count="5">
    <dataValidation type="textLength" operator="lessThanOrEqual" allowBlank="1" showInputMessage="1" showErrorMessage="1" errorTitle="Ошибка" error="Допускается ввод не более 900 символов!" sqref="I4 I11 AU11 AU15:AU25 AA26 AU27:AU28 AA29 AU30:AU31 AA32 I35 L35:N35 AW35 AW39:AW40 AA41 AW42:AW43 AA44 AW45:AW46 AA47 AW48:AW49 AA50 AW51:AW52 AA53 AW54:AW55 AA56">
      <formula1>900</formula1>
    </dataValidation>
    <dataValidation allowBlank="1" showInputMessage="1" showErrorMessage="1" prompt="по двойному клику" sqref="I8 H17:I17 H20:I20 H23:I23 H26:I26 H29:I29 H32:I32 H41:I41 H44:I44 H47:I47 H50:I50 H53:I53 H56:I56"/>
    <dataValidation allowBlank="1" showInputMessage="1" prompt="по двойному клику" sqref="G4 G8 G11 G35"/>
    <dataValidation type="decimal" allowBlank="1" showErrorMessage="1" errorTitle="Ошибка" error="Допускается ввод только неотрицательных чисел!" sqref="O11:S11 Y11:AT11 O35:S35 Y35:AN35 AP35:AV35">
      <formula1>0</formula1>
      <formula2>9.99999999999999E+23</formula2>
    </dataValidation>
    <dataValidation type="whole" allowBlank="1" showInputMessage="1" showErrorMessage="1" prompt="Введите значение в формате ГГГГ" error="Введите значение в формате ГГГГ" sqref="J11:K11 J35:K35">
      <formula1>1900</formula1>
      <formula2>2200</formula2>
    </dataValidation>
  </dataValidations>
  <pageMargins left="0.75" right="0.75" top="1" bottom="1" header="0.5" footer="0.5"/>
  <pageSetup orientation="portrait" paperSize="9" r:id="rId2"/>
  <headerFooter alignWithMargins="0"/>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codeName="TEHSHEET">
    <tabColor indexed="47"/>
  </sheetPr>
  <dimension ref="A1:U91"/>
  <sheetViews>
    <sheetView showGridLines="0" workbookViewId="0" topLeftCell="A1">
      <selection pane="topLeft" activeCell="A1" sqref="A1"/>
    </sheetView>
  </sheetViews>
  <sheetFormatPr defaultColWidth="9.14285714285714" defaultRowHeight="15"/>
  <cols>
    <col min="1" max="1" width="12.2857142857143" style="30" customWidth="1"/>
    <col min="2" max="2" width="32.5714285714286" style="30" customWidth="1"/>
    <col min="3" max="3" width="16.8571428571429" style="30" customWidth="1"/>
    <col min="4" max="4" width="10.1428571428571" style="30" customWidth="1"/>
    <col min="5" max="5" width="6.71428571428571" style="30" customWidth="1"/>
    <col min="6" max="6" width="9.14285714285714" style="30"/>
    <col min="7" max="7" width="12.7142857142857" style="30" customWidth="1"/>
    <col min="8" max="8" width="9.57142857142857" style="30" customWidth="1"/>
    <col min="9" max="9" width="14.1428571428571" style="30" customWidth="1"/>
    <col min="10" max="10" width="12.5714285714286" style="30" customWidth="1"/>
    <col min="11" max="11" width="9.14285714285714" style="30"/>
    <col min="12" max="12" width="12.4285714285714" style="42" customWidth="1"/>
    <col min="13" max="13" width="33.2857142857143" style="3" customWidth="1"/>
    <col min="14" max="14" width="26.8571428571429" style="3" customWidth="1"/>
    <col min="15" max="15" width="15.4285714285714" style="3" customWidth="1"/>
    <col min="16" max="16" width="17" style="3" customWidth="1"/>
    <col min="17" max="17" width="67.1428571428571" style="3" customWidth="1"/>
    <col min="18" max="19" width="20.2857142857143" style="3" customWidth="1"/>
    <col min="20" max="20" width="21.8571428571429" style="3" customWidth="1"/>
    <col min="21" max="16384" width="9.14285714285714" style="30"/>
  </cols>
  <sheetData>
    <row r="1" spans="1:20" ht="15" customHeight="1">
      <c r="A1" s="30" t="s">
        <v>385</v>
      </c>
      <c r="B1" s="31" t="s">
        <v>38</v>
      </c>
      <c r="C1" s="32">
        <v>0</v>
      </c>
      <c r="D1" s="31" t="s">
        <v>39</v>
      </c>
      <c r="E1" s="31" t="s">
        <v>40</v>
      </c>
      <c r="F1" s="31" t="s">
        <v>41</v>
      </c>
      <c r="G1" s="31" t="s">
        <v>42</v>
      </c>
      <c r="H1" s="31" t="s">
        <v>43</v>
      </c>
      <c r="I1" s="31" t="s">
        <v>44</v>
      </c>
      <c r="J1" s="31" t="s">
        <v>45</v>
      </c>
      <c r="L1" s="33" t="s">
        <v>46</v>
      </c>
      <c r="M1" s="31" t="s">
        <v>47</v>
      </c>
      <c r="N1" s="31" t="s">
        <v>48</v>
      </c>
      <c r="O1" s="31" t="s">
        <v>49</v>
      </c>
      <c r="P1" s="31" t="s">
        <v>50</v>
      </c>
      <c r="Q1" s="31" t="s">
        <v>51</v>
      </c>
      <c r="R1" s="31" t="s">
        <v>52</v>
      </c>
      <c r="S1" s="31" t="s">
        <v>53</v>
      </c>
      <c r="T1" s="31" t="s">
        <v>54</v>
      </c>
    </row>
    <row r="2" spans="1:20" ht="15" customHeight="1">
      <c r="A2" s="30" t="s">
        <v>446</v>
      </c>
      <c r="B2" s="30" t="s">
        <v>55</v>
      </c>
      <c r="D2" s="30" t="s">
        <v>8</v>
      </c>
      <c r="E2" s="34">
        <v>2015</v>
      </c>
      <c r="F2" s="32" t="s">
        <v>56</v>
      </c>
      <c r="G2" s="32" t="s">
        <v>57</v>
      </c>
      <c r="H2" s="32" t="s">
        <v>57</v>
      </c>
      <c r="I2" s="30" t="s">
        <v>8</v>
      </c>
      <c r="J2" s="35"/>
      <c r="L2" s="36" t="s">
        <v>58</v>
      </c>
      <c r="M2" s="30" t="s">
        <v>59</v>
      </c>
      <c r="N2" s="30" t="s">
        <v>60</v>
      </c>
      <c r="O2" s="30" t="s">
        <v>61</v>
      </c>
      <c r="P2" s="30" t="s">
        <v>62</v>
      </c>
      <c r="Q2" s="37" t="s">
        <v>63</v>
      </c>
      <c r="R2" s="38" t="s">
        <v>64</v>
      </c>
      <c r="S2" s="38" t="s">
        <v>65</v>
      </c>
      <c r="T2" s="39" t="s">
        <v>66</v>
      </c>
    </row>
    <row r="3" spans="1:20" ht="15" customHeight="1">
      <c r="A3" s="30" t="s">
        <v>67</v>
      </c>
      <c r="B3" s="30" t="s">
        <v>68</v>
      </c>
      <c r="C3" s="40" t="s">
        <v>69</v>
      </c>
      <c r="D3" s="30" t="s">
        <v>9</v>
      </c>
      <c r="E3" s="34">
        <v>2016</v>
      </c>
      <c r="F3" s="32" t="s">
        <v>70</v>
      </c>
      <c r="G3" s="32" t="s">
        <v>71</v>
      </c>
      <c r="H3" s="32" t="s">
        <v>72</v>
      </c>
      <c r="I3" s="30" t="s">
        <v>9</v>
      </c>
      <c r="J3" s="35"/>
      <c r="L3" s="36"/>
      <c r="M3" s="30"/>
      <c r="N3" s="30" t="s">
        <v>73</v>
      </c>
      <c r="O3" s="30"/>
      <c r="P3" s="30" t="s">
        <v>74</v>
      </c>
      <c r="Q3" s="37" t="s">
        <v>75</v>
      </c>
      <c r="R3" s="3" t="s">
        <v>76</v>
      </c>
      <c r="S3" s="38" t="s">
        <v>77</v>
      </c>
      <c r="T3" s="39" t="s">
        <v>78</v>
      </c>
    </row>
    <row r="4" spans="2:20" ht="15" customHeight="1">
      <c r="B4" s="30" t="s">
        <v>79</v>
      </c>
      <c r="C4" s="41" t="s">
        <v>80</v>
      </c>
      <c r="D4" s="30" t="s">
        <v>10</v>
      </c>
      <c r="E4" s="34">
        <v>2017</v>
      </c>
      <c r="F4" s="32" t="s">
        <v>81</v>
      </c>
      <c r="G4" s="32" t="s">
        <v>82</v>
      </c>
      <c r="H4" s="32" t="s">
        <v>83</v>
      </c>
      <c r="I4" s="30" t="s">
        <v>10</v>
      </c>
      <c r="N4" s="30" t="s">
        <v>84</v>
      </c>
      <c r="O4" s="30"/>
      <c r="P4" s="30"/>
      <c r="Q4" s="37" t="s">
        <v>85</v>
      </c>
      <c r="R4" s="30" t="s">
        <v>86</v>
      </c>
      <c r="S4" s="38" t="s">
        <v>87</v>
      </c>
      <c r="T4" s="39" t="s">
        <v>88</v>
      </c>
    </row>
    <row r="5" spans="2:20" ht="15" customHeight="1">
      <c r="B5" s="30" t="s">
        <v>89</v>
      </c>
      <c r="C5" s="41" t="s">
        <v>90</v>
      </c>
      <c r="D5" s="30" t="s">
        <v>11</v>
      </c>
      <c r="E5" s="34">
        <v>2018</v>
      </c>
      <c r="F5" s="32"/>
      <c r="G5" s="32" t="s">
        <v>91</v>
      </c>
      <c r="H5" s="32" t="s">
        <v>92</v>
      </c>
      <c r="I5" s="30" t="s">
        <v>11</v>
      </c>
      <c r="L5" s="98" t="s">
        <v>93</v>
      </c>
      <c r="M5" s="99" t="s">
        <v>94</v>
      </c>
      <c r="N5" s="30" t="s">
        <v>95</v>
      </c>
      <c r="O5" s="2"/>
      <c r="P5" s="2"/>
      <c r="Q5" s="37" t="s">
        <v>96</v>
      </c>
      <c r="R5" s="38" t="s">
        <v>97</v>
      </c>
      <c r="S5" s="37"/>
      <c r="T5" s="39" t="s">
        <v>98</v>
      </c>
    </row>
    <row r="6" spans="2:20" ht="15" customHeight="1">
      <c r="B6" s="30" t="s">
        <v>99</v>
      </c>
      <c r="C6" s="41" t="s">
        <v>100</v>
      </c>
      <c r="D6" s="30" t="s">
        <v>12</v>
      </c>
      <c r="E6" s="34">
        <v>2019</v>
      </c>
      <c r="F6" s="32"/>
      <c r="G6" s="43"/>
      <c r="H6" s="32" t="s">
        <v>91</v>
      </c>
      <c r="I6" s="30" t="s">
        <v>12</v>
      </c>
      <c r="L6" s="95" t="s">
        <v>101</v>
      </c>
      <c r="M6" s="96" t="s">
        <v>61</v>
      </c>
      <c r="N6" s="30"/>
      <c r="O6" s="30"/>
      <c r="P6" s="30"/>
      <c r="Q6" s="37" t="s">
        <v>102</v>
      </c>
      <c r="R6" s="37"/>
      <c r="S6" s="37"/>
      <c r="T6" s="39" t="s">
        <v>103</v>
      </c>
    </row>
    <row r="7" spans="2:19" ht="15" customHeight="1">
      <c r="B7" s="30" t="s">
        <v>104</v>
      </c>
      <c r="C7" s="41" t="s">
        <v>105</v>
      </c>
      <c r="D7" s="30" t="s">
        <v>13</v>
      </c>
      <c r="E7" s="34">
        <v>2020</v>
      </c>
      <c r="F7" s="32"/>
      <c r="G7" s="32"/>
      <c r="H7" s="43"/>
      <c r="I7" s="30" t="s">
        <v>13</v>
      </c>
      <c r="L7" s="95" t="s">
        <v>106</v>
      </c>
      <c r="M7" s="96" t="s">
        <v>107</v>
      </c>
      <c r="N7" s="2"/>
      <c r="O7" s="2"/>
      <c r="P7" s="2"/>
      <c r="Q7" s="37" t="s">
        <v>108</v>
      </c>
      <c r="R7" s="37"/>
      <c r="S7" s="37"/>
    </row>
    <row r="8" spans="2:19" ht="15" customHeight="1">
      <c r="B8" s="30" t="s">
        <v>109</v>
      </c>
      <c r="C8" s="41" t="s">
        <v>110</v>
      </c>
      <c r="D8" s="30" t="s">
        <v>14</v>
      </c>
      <c r="E8" s="34">
        <v>2021</v>
      </c>
      <c r="F8" s="32"/>
      <c r="G8" s="32"/>
      <c r="I8" s="30" t="s">
        <v>14</v>
      </c>
      <c r="L8" s="95" t="s">
        <v>111</v>
      </c>
      <c r="M8" s="79" t="s">
        <v>112</v>
      </c>
      <c r="N8" s="2"/>
      <c r="O8" s="2"/>
      <c r="P8" s="2"/>
      <c r="Q8" s="37" t="s">
        <v>113</v>
      </c>
      <c r="R8" s="37"/>
      <c r="S8" s="37"/>
    </row>
    <row r="9" spans="2:13" ht="15" customHeight="1">
      <c r="B9" s="30" t="s">
        <v>114</v>
      </c>
      <c r="C9" s="44"/>
      <c r="D9" s="30" t="s">
        <v>15</v>
      </c>
      <c r="E9" s="34">
        <v>2022</v>
      </c>
      <c r="F9" s="32"/>
      <c r="G9" s="32"/>
      <c r="I9" s="30" t="s">
        <v>15</v>
      </c>
      <c r="L9" s="95" t="s">
        <v>115</v>
      </c>
      <c r="M9" s="96" t="s">
        <v>76</v>
      </c>
    </row>
    <row r="10" spans="2:16" ht="15" customHeight="1">
      <c r="B10" s="30" t="s">
        <v>116</v>
      </c>
      <c r="D10" s="30" t="s">
        <v>16</v>
      </c>
      <c r="E10" s="34">
        <v>2023</v>
      </c>
      <c r="F10" s="32"/>
      <c r="G10" s="32"/>
      <c r="I10" s="30" t="s">
        <v>16</v>
      </c>
      <c r="L10" s="95" t="s">
        <v>117</v>
      </c>
      <c r="M10" s="79" t="s">
        <v>118</v>
      </c>
      <c r="N10" s="30"/>
      <c r="O10" s="30"/>
      <c r="P10" s="30"/>
    </row>
    <row r="11" spans="2:13" ht="15" customHeight="1">
      <c r="B11" s="30" t="s">
        <v>119</v>
      </c>
      <c r="D11" s="30" t="s">
        <v>17</v>
      </c>
      <c r="E11" s="34">
        <v>2024</v>
      </c>
      <c r="F11" s="32"/>
      <c r="G11" s="32"/>
      <c r="I11" s="30" t="s">
        <v>17</v>
      </c>
      <c r="L11" s="117" t="s">
        <v>120</v>
      </c>
      <c r="M11" s="118" t="s">
        <v>121</v>
      </c>
    </row>
    <row r="12" spans="2:9" ht="15" customHeight="1">
      <c r="B12" s="30" t="s">
        <v>122</v>
      </c>
      <c r="D12" s="30" t="s">
        <v>18</v>
      </c>
      <c r="E12" s="34">
        <v>2025</v>
      </c>
      <c r="F12" s="32"/>
      <c r="G12" s="32"/>
      <c r="I12" s="30" t="s">
        <v>18</v>
      </c>
    </row>
    <row r="13" spans="2:13" ht="24.75" customHeight="1">
      <c r="B13" s="30" t="s">
        <v>123</v>
      </c>
      <c r="D13" s="30" t="s">
        <v>19</v>
      </c>
      <c r="E13" s="34">
        <v>2026</v>
      </c>
      <c r="F13" s="32"/>
      <c r="G13" s="32"/>
      <c r="I13" s="30" t="s">
        <v>19</v>
      </c>
      <c r="L13" s="98" t="s">
        <v>124</v>
      </c>
      <c r="M13" s="99" t="s">
        <v>125</v>
      </c>
    </row>
    <row r="14" spans="2:13" ht="15" customHeight="1">
      <c r="B14" s="30" t="s">
        <v>126</v>
      </c>
      <c r="D14" s="30" t="s">
        <v>127</v>
      </c>
      <c r="E14" s="34">
        <v>2027</v>
      </c>
      <c r="F14" s="32"/>
      <c r="G14" s="32"/>
      <c r="L14" s="97" t="s">
        <v>128</v>
      </c>
      <c r="M14" s="100" t="s">
        <v>129</v>
      </c>
    </row>
    <row r="15" spans="2:7" ht="15" customHeight="1">
      <c r="B15" s="30" t="s">
        <v>313</v>
      </c>
      <c r="E15" s="34">
        <v>2028</v>
      </c>
      <c r="F15" s="32"/>
      <c r="G15" s="32"/>
    </row>
    <row r="16" spans="2:13" ht="15" customHeight="1">
      <c r="B16" s="30" t="s">
        <v>421</v>
      </c>
      <c r="E16" s="34">
        <v>2029</v>
      </c>
      <c r="F16" s="32"/>
      <c r="G16" s="32"/>
      <c r="L16" s="101" t="s">
        <v>132</v>
      </c>
      <c r="M16" s="102"/>
    </row>
    <row r="17" spans="2:5" ht="15" customHeight="1">
      <c r="B17" s="30" t="s">
        <v>130</v>
      </c>
      <c r="E17" s="43"/>
    </row>
    <row r="18" spans="2:13" ht="15" customHeight="1">
      <c r="B18" s="30" t="s">
        <v>131</v>
      </c>
      <c r="L18" s="98" t="s">
        <v>135</v>
      </c>
      <c r="M18" s="99" t="s">
        <v>136</v>
      </c>
    </row>
    <row r="19" spans="2:13" ht="15" customHeight="1">
      <c r="B19" s="30" t="s">
        <v>422</v>
      </c>
      <c r="E19" s="31" t="s">
        <v>138</v>
      </c>
      <c r="F19" s="43"/>
      <c r="G19" s="31" t="s">
        <v>139</v>
      </c>
      <c r="L19" s="95" t="s">
        <v>140</v>
      </c>
      <c r="M19" s="96" t="s">
        <v>141</v>
      </c>
    </row>
    <row r="20" spans="2:13" ht="15" customHeight="1">
      <c r="B20" s="30" t="s">
        <v>133</v>
      </c>
      <c r="E20" s="34">
        <v>2005</v>
      </c>
      <c r="G20" s="34">
        <v>2005</v>
      </c>
      <c r="L20" s="97" t="s">
        <v>143</v>
      </c>
      <c r="M20" s="103" t="s">
        <v>144</v>
      </c>
    </row>
    <row r="21" spans="2:7" ht="15" customHeight="1">
      <c r="B21" s="30" t="s">
        <v>134</v>
      </c>
      <c r="E21" s="34">
        <v>2006</v>
      </c>
      <c r="G21" s="34">
        <v>2006</v>
      </c>
    </row>
    <row r="22" spans="2:7" ht="15" customHeight="1">
      <c r="B22" s="30" t="s">
        <v>137</v>
      </c>
      <c r="E22" s="34">
        <v>2007</v>
      </c>
      <c r="G22" s="34">
        <v>2007</v>
      </c>
    </row>
    <row r="23" spans="2:7" ht="15" customHeight="1">
      <c r="B23" s="30" t="s">
        <v>142</v>
      </c>
      <c r="E23" s="34">
        <v>2008</v>
      </c>
      <c r="G23" s="34">
        <v>2008</v>
      </c>
    </row>
    <row r="24" spans="2:7" ht="15" customHeight="1">
      <c r="B24" s="30" t="s">
        <v>145</v>
      </c>
      <c r="E24" s="34">
        <v>2009</v>
      </c>
      <c r="G24" s="34">
        <v>2009</v>
      </c>
    </row>
    <row r="25" spans="2:7" ht="15" customHeight="1">
      <c r="B25" s="30" t="s">
        <v>146</v>
      </c>
      <c r="E25" s="34">
        <v>2010</v>
      </c>
      <c r="G25" s="34">
        <v>2010</v>
      </c>
    </row>
    <row r="26" spans="2:7" ht="15" customHeight="1">
      <c r="B26" s="30" t="s">
        <v>147</v>
      </c>
      <c r="E26" s="34">
        <v>2011</v>
      </c>
      <c r="G26" s="34">
        <v>2011</v>
      </c>
    </row>
    <row r="27" spans="2:7" ht="15" customHeight="1">
      <c r="B27" s="30" t="s">
        <v>148</v>
      </c>
      <c r="E27" s="34">
        <v>2012</v>
      </c>
      <c r="G27" s="34">
        <v>2012</v>
      </c>
    </row>
    <row r="28" spans="2:7" ht="15" customHeight="1">
      <c r="B28" s="30" t="s">
        <v>149</v>
      </c>
      <c r="E28" s="34">
        <v>2013</v>
      </c>
      <c r="G28" s="34">
        <v>2013</v>
      </c>
    </row>
    <row r="29" spans="2:7" ht="15" customHeight="1">
      <c r="B29" s="30" t="s">
        <v>150</v>
      </c>
      <c r="E29" s="34">
        <v>2014</v>
      </c>
      <c r="G29" s="34">
        <v>2014</v>
      </c>
    </row>
    <row r="30" spans="2:2" ht="15" customHeight="1">
      <c r="B30" s="30" t="s">
        <v>151</v>
      </c>
    </row>
    <row r="31" spans="2:2" ht="15" customHeight="1">
      <c r="B31" s="30" t="s">
        <v>152</v>
      </c>
    </row>
    <row r="32" spans="2:2" ht="15" customHeight="1">
      <c r="B32" s="30" t="s">
        <v>153</v>
      </c>
    </row>
    <row r="33" spans="2:2" ht="15" customHeight="1">
      <c r="B33" s="30" t="s">
        <v>154</v>
      </c>
    </row>
    <row r="34" spans="2:2" ht="15" customHeight="1">
      <c r="B34" s="30" t="s">
        <v>155</v>
      </c>
    </row>
    <row r="35" spans="2:5" ht="15" customHeight="1">
      <c r="B35" s="30" t="s">
        <v>156</v>
      </c>
      <c r="E35" s="394"/>
    </row>
    <row r="36" spans="2:5" ht="15" customHeight="1">
      <c r="B36" s="30" t="s">
        <v>423</v>
      </c>
      <c r="E36" s="394"/>
    </row>
    <row r="37" spans="2:2" ht="15" customHeight="1">
      <c r="B37" s="30" t="s">
        <v>157</v>
      </c>
    </row>
    <row r="38" spans="2:21" ht="15" customHeight="1">
      <c r="B38" s="30" t="s">
        <v>158</v>
      </c>
      <c r="U38" s="45"/>
    </row>
    <row r="39" spans="2:21" ht="15" customHeight="1">
      <c r="B39" s="30" t="s">
        <v>159</v>
      </c>
      <c r="U39" s="46"/>
    </row>
    <row r="40" spans="2:21" ht="15" customHeight="1">
      <c r="B40" s="30" t="s">
        <v>160</v>
      </c>
      <c r="F40" s="395"/>
      <c r="G40" s="47"/>
      <c r="H40" s="48"/>
      <c r="I40" s="49"/>
      <c r="J40" s="49"/>
      <c r="K40" s="49"/>
      <c r="L40" s="50"/>
      <c r="U40" s="396"/>
    </row>
    <row r="41" spans="2:21" ht="15" customHeight="1">
      <c r="B41" s="30" t="s">
        <v>161</v>
      </c>
      <c r="F41" s="395"/>
      <c r="G41" s="47"/>
      <c r="H41" s="48"/>
      <c r="I41" s="49"/>
      <c r="J41" s="49"/>
      <c r="K41" s="49"/>
      <c r="L41" s="50"/>
      <c r="U41" s="396"/>
    </row>
    <row r="42" spans="2:21" ht="15" customHeight="1">
      <c r="B42" s="30" t="s">
        <v>162</v>
      </c>
      <c r="U42" s="46"/>
    </row>
    <row r="43" spans="2:21" ht="15" customHeight="1">
      <c r="B43" s="30" t="s">
        <v>163</v>
      </c>
      <c r="U43" s="46"/>
    </row>
    <row r="44" spans="2:21" ht="15" customHeight="1">
      <c r="B44" s="30" t="s">
        <v>164</v>
      </c>
      <c r="U44" s="45"/>
    </row>
    <row r="45" spans="2:21" ht="15" customHeight="1">
      <c r="B45" s="30" t="s">
        <v>165</v>
      </c>
      <c r="U45" s="45"/>
    </row>
    <row r="46" spans="2:2" ht="15" customHeight="1">
      <c r="B46" s="30" t="s">
        <v>166</v>
      </c>
    </row>
    <row r="47" spans="2:2" ht="15" customHeight="1">
      <c r="B47" s="30" t="s">
        <v>167</v>
      </c>
    </row>
    <row r="48" spans="2:2" ht="15" customHeight="1">
      <c r="B48" s="30" t="s">
        <v>168</v>
      </c>
    </row>
    <row r="49" spans="2:2" ht="15" customHeight="1">
      <c r="B49" s="30" t="s">
        <v>169</v>
      </c>
    </row>
    <row r="50" spans="2:2" ht="15" customHeight="1">
      <c r="B50" s="30" t="s">
        <v>170</v>
      </c>
    </row>
    <row r="51" spans="2:2" ht="15" customHeight="1">
      <c r="B51" s="30" t="s">
        <v>171</v>
      </c>
    </row>
    <row r="52" spans="2:2" ht="15" customHeight="1">
      <c r="B52" s="30" t="s">
        <v>172</v>
      </c>
    </row>
    <row r="53" spans="2:2" ht="15" customHeight="1">
      <c r="B53" s="30" t="s">
        <v>173</v>
      </c>
    </row>
    <row r="54" spans="2:2" ht="15" customHeight="1">
      <c r="B54" s="30" t="s">
        <v>174</v>
      </c>
    </row>
    <row r="55" spans="2:2" ht="15" customHeight="1">
      <c r="B55" s="30" t="s">
        <v>175</v>
      </c>
    </row>
    <row r="56" spans="2:2" ht="15" customHeight="1">
      <c r="B56" s="30" t="s">
        <v>176</v>
      </c>
    </row>
    <row r="57" spans="2:2" ht="15" customHeight="1">
      <c r="B57" s="30" t="s">
        <v>177</v>
      </c>
    </row>
    <row r="58" spans="2:2" ht="15" customHeight="1">
      <c r="B58" s="30" t="s">
        <v>178</v>
      </c>
    </row>
    <row r="59" spans="2:2" ht="15" customHeight="1">
      <c r="B59" s="30" t="s">
        <v>179</v>
      </c>
    </row>
    <row r="60" spans="2:2" ht="15" customHeight="1">
      <c r="B60" s="30" t="s">
        <v>314</v>
      </c>
    </row>
    <row r="61" spans="2:2" ht="15" customHeight="1">
      <c r="B61" s="30" t="s">
        <v>180</v>
      </c>
    </row>
    <row r="62" spans="2:2" ht="15" customHeight="1">
      <c r="B62" s="30" t="s">
        <v>181</v>
      </c>
    </row>
    <row r="63" spans="2:2" ht="15" customHeight="1">
      <c r="B63" s="30" t="s">
        <v>6</v>
      </c>
    </row>
    <row r="64" spans="2:2" ht="15" customHeight="1">
      <c r="B64" s="30" t="s">
        <v>182</v>
      </c>
    </row>
    <row r="65" spans="2:2" ht="15" customHeight="1">
      <c r="B65" s="30" t="s">
        <v>183</v>
      </c>
    </row>
    <row r="66" spans="2:2" ht="15" customHeight="1">
      <c r="B66" s="30" t="s">
        <v>184</v>
      </c>
    </row>
    <row r="67" spans="2:2" ht="15" customHeight="1">
      <c r="B67" s="30" t="s">
        <v>185</v>
      </c>
    </row>
    <row r="68" spans="2:2" ht="15" customHeight="1">
      <c r="B68" s="30" t="s">
        <v>186</v>
      </c>
    </row>
    <row r="69" spans="2:2" ht="15" customHeight="1">
      <c r="B69" s="30" t="s">
        <v>187</v>
      </c>
    </row>
    <row r="70" spans="2:2" ht="15" customHeight="1">
      <c r="B70" s="30" t="s">
        <v>188</v>
      </c>
    </row>
    <row r="71" spans="2:2" ht="15" customHeight="1">
      <c r="B71" s="30" t="s">
        <v>189</v>
      </c>
    </row>
    <row r="72" spans="2:2" ht="15" customHeight="1">
      <c r="B72" s="30" t="s">
        <v>190</v>
      </c>
    </row>
    <row r="73" spans="2:2" ht="15" customHeight="1">
      <c r="B73" s="30" t="s">
        <v>191</v>
      </c>
    </row>
    <row r="74" spans="2:2" ht="15" customHeight="1">
      <c r="B74" s="30" t="s">
        <v>192</v>
      </c>
    </row>
    <row r="75" spans="2:2" ht="15" customHeight="1">
      <c r="B75" s="30" t="s">
        <v>193</v>
      </c>
    </row>
    <row r="76" spans="2:2" ht="15" customHeight="1">
      <c r="B76" s="30" t="s">
        <v>194</v>
      </c>
    </row>
    <row r="77" spans="2:2" ht="15" customHeight="1">
      <c r="B77" s="30" t="s">
        <v>195</v>
      </c>
    </row>
    <row r="78" spans="2:2" ht="15" customHeight="1">
      <c r="B78" s="30" t="s">
        <v>196</v>
      </c>
    </row>
    <row r="79" spans="2:2" ht="15" customHeight="1">
      <c r="B79" s="30" t="s">
        <v>197</v>
      </c>
    </row>
    <row r="80" spans="2:2" ht="15" customHeight="1">
      <c r="B80" s="30" t="s">
        <v>198</v>
      </c>
    </row>
    <row r="81" spans="2:2" ht="15" customHeight="1">
      <c r="B81" s="30" t="s">
        <v>199</v>
      </c>
    </row>
    <row r="82" spans="2:2" ht="15" customHeight="1">
      <c r="B82" s="30" t="s">
        <v>200</v>
      </c>
    </row>
    <row r="83" spans="2:2" ht="15" customHeight="1">
      <c r="B83" s="30" t="s">
        <v>201</v>
      </c>
    </row>
    <row r="84" spans="2:2" ht="15" customHeight="1">
      <c r="B84" s="30" t="s">
        <v>202</v>
      </c>
    </row>
    <row r="85" spans="2:2" ht="15" customHeight="1">
      <c r="B85" s="30" t="s">
        <v>424</v>
      </c>
    </row>
    <row r="86" spans="2:2" ht="15" customHeight="1">
      <c r="B86" s="30" t="s">
        <v>203</v>
      </c>
    </row>
    <row r="87" spans="2:2" ht="15" customHeight="1">
      <c r="B87" s="30" t="s">
        <v>204</v>
      </c>
    </row>
    <row r="88" spans="2:2" ht="15" customHeight="1">
      <c r="B88" s="30" t="s">
        <v>205</v>
      </c>
    </row>
    <row r="89" spans="2:2" ht="15" customHeight="1">
      <c r="B89" s="30" t="s">
        <v>206</v>
      </c>
    </row>
    <row r="90" spans="2:2" ht="15" customHeight="1">
      <c r="B90" s="30" t="s">
        <v>207</v>
      </c>
    </row>
    <row r="91" spans="2:2" ht="15" customHeight="1">
      <c r="B91" s="30" t="s">
        <v>208</v>
      </c>
    </row>
  </sheetData>
  <sheetProtection formatColumns="0" formatRows="0"/>
  <mergeCells count="3">
    <mergeCell ref="E35:E36"/>
    <mergeCell ref="F40:F41"/>
    <mergeCell ref="U40:U41"/>
  </mergeCells>
  <dataValidations count="4">
    <dataValidation type="list" allowBlank="1" showInputMessage="1" showErrorMessage="1" prompt="Выберите значение из списка" errorTitle="Внимание!" error="Введенное значение неверно. Выберите значение из списка" sqref="E17 F19">
      <formula1>Years</formula1>
    </dataValidation>
    <dataValidation type="list" allowBlank="1" showInputMessage="1" showErrorMessage="1" prompt="Выберите значение из списка" errorTitle="Внимание!" error="Введенное значение неверно. Выберите значение из списка" sqref="H7">
      <formula1>Quarter2</formula1>
    </dataValidation>
    <dataValidation type="decimal" operator="greaterThanOrEqual" allowBlank="1" showInputMessage="1" showErrorMessage="1" sqref="I40:K41">
      <formula1>0</formula1>
    </dataValidation>
    <dataValidation type="list" allowBlank="1" showInputMessage="1" showErrorMessage="1" prompt="Выберите значение из списка" errorTitle="Внимание!" error="Введенное значение неверно. Выберите значение из списка" sqref="G6">
      <formula1>"I квартал,полугодие,9 месяцев,год"</formula1>
    </dataValidation>
  </dataValidations>
  <pageMargins left="0.75" right="0.75" top="1" bottom="1" header="0.5" footer="0.5"/>
  <pageSetup orientation="portrait" paperSize="9"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codeName="modProv">
    <tabColor indexed="47"/>
  </sheetPr>
  <dimension ref="A1"/>
  <sheetViews>
    <sheetView showGridLines="0" workbookViewId="0" topLeftCell="A1">
      <selection pane="topLeft" activeCell="A1" sqref="A1"/>
    </sheetView>
  </sheetViews>
  <sheetFormatPr defaultColWidth="9.14285714285714" defaultRowHeight="11.25"/>
  <cols>
    <col min="1" max="16384" width="9.14285714285714" style="2"/>
  </cols>
  <sheetData/>
  <sheetProtect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sheetPr codeName="modfrmReestr">
    <tabColor indexed="47"/>
  </sheetPr>
  <dimension ref="A1"/>
  <sheetViews>
    <sheetView showGridLines="0" workbookViewId="0" topLeftCell="A1">
      <selection pane="topLeft" activeCell="A1" sqref="A1"/>
    </sheetView>
  </sheetViews>
  <sheetFormatPr defaultColWidth="9.14285714285714" defaultRowHeight="11.25"/>
  <cols>
    <col min="1" max="1" width="9.14285714285714" style="3"/>
    <col min="2" max="16384" width="9.14285714285714" style="2"/>
  </cols>
  <sheetData/>
  <sheetProtection formatColumns="0" formatRows="0"/>
  <pageMargins left="0.75" right="0.75" top="1" bottom="1" header="0.5" footer="0.5"/>
  <pageSetup orientation="portrait" paperSize="9"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sheetPr codeName="modfrmMultiAdd">
    <tabColor indexed="47"/>
  </sheetPr>
  <dimension ref="A1"/>
  <sheetViews>
    <sheetView showGridLines="0" workbookViewId="0" topLeftCell="A1">
      <selection pane="topLeft" activeCell="A1" sqref="A1"/>
    </sheetView>
  </sheetViews>
  <sheetFormatPr defaultColWidth="9.14285714285714" defaultRowHeight="11.25"/>
  <cols>
    <col min="1" max="16384" width="9.14285714285714" style="229"/>
  </cols>
  <sheetData/>
  <sheetProtect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sheetPr codeName="SheetCheckBeforeSave0">
    <tabColor indexed="47"/>
  </sheetPr>
  <dimension ref="D2:J9"/>
  <sheetViews>
    <sheetView showGridLines="0" workbookViewId="0" topLeftCell="G6">
      <pane ySplit="4" topLeftCell="A10" activePane="bottomLeft" state="frozen"/>
      <selection pane="topLeft" activeCell="G6" sqref="G6"/>
      <selection pane="bottomLeft" activeCell="A1" sqref="A1"/>
    </sheetView>
  </sheetViews>
  <sheetFormatPr defaultColWidth="9.14285714285714" defaultRowHeight="11.25"/>
  <cols>
    <col min="1" max="6" width="3.71428571428571" style="147" hidden="1" customWidth="1"/>
    <col min="7" max="7" width="3.71428571428571" style="147" customWidth="1"/>
    <col min="8" max="8" width="38.2857142857143" style="147" customWidth="1"/>
    <col min="9" max="9" width="100.857142857143" style="147" customWidth="1"/>
    <col min="10" max="10" width="18.7142857142857" style="148" customWidth="1"/>
    <col min="11" max="12" width="3.71428571428571" style="147" customWidth="1"/>
    <col min="13" max="16384" width="9.14285714285714" style="147"/>
  </cols>
  <sheetData>
    <row r="1" ht="11.25" hidden="1"/>
    <row r="2" spans="4:5" ht="12.75" hidden="1">
      <c r="D2" s="149"/>
      <c r="E2" s="150"/>
    </row>
    <row r="3" ht="11.25" hidden="1"/>
    <row r="4" ht="11.25" hidden="1"/>
    <row r="5" ht="11.25" hidden="1"/>
    <row r="6" spans="8:10" ht="7.5" customHeight="1">
      <c r="H6" s="151"/>
      <c r="J6" s="152"/>
    </row>
    <row r="7" spans="8:10" ht="15" customHeight="1">
      <c r="H7" s="390" t="s">
        <v>286</v>
      </c>
      <c r="I7" s="391"/>
      <c r="J7" s="391"/>
    </row>
    <row r="8" spans="8:10" ht="7.5" customHeight="1" hidden="1">
      <c r="H8" s="153"/>
      <c r="I8" s="154"/>
      <c r="J8" s="154"/>
    </row>
    <row r="9" spans="8:10" ht="18" customHeight="1">
      <c r="H9" s="155" t="s">
        <v>287</v>
      </c>
      <c r="I9" s="155" t="s">
        <v>288</v>
      </c>
      <c r="J9" s="155" t="s">
        <v>277</v>
      </c>
    </row>
  </sheetData>
  <sheetProtection formatColumns="0" formatRows="0"/>
  <autoFilter ref="H9:J9"/>
  <mergeCells count="1">
    <mergeCell ref="H7:J7"/>
  </mergeCells>
  <dataValidations count="1">
    <dataValidation allowBlank="1" showInputMessage="1" showErrorMessage="1" prompt="по двойному клику" sqref="H6"/>
  </dataValidations>
  <pageMargins left="0.75" right="0.75" top="1" bottom="1" header="0.5" footer="0.5"/>
  <pageSetup orientation="portrait" paperSize="9"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200-000000000000}">
  <sheetPr codeName="modfrmMonthYearChoose">
    <tabColor indexed="47"/>
  </sheetPr>
  <dimension ref="A1"/>
  <sheetViews>
    <sheetView showGridLines="0" workbookViewId="0" topLeftCell="A1">
      <selection pane="topLeft" activeCell="A1" sqref="A1"/>
    </sheetView>
  </sheetViews>
  <sheetFormatPr defaultColWidth="9.14285714285714" defaultRowHeight="11.25"/>
  <cols>
    <col min="1" max="16384" width="9.14285714285714" style="122"/>
  </cols>
  <sheetData/>
  <sheetProtect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codeName="mod_Load">
    <tabColor indexed="47"/>
  </sheetPr>
  <dimension ref="A1"/>
  <sheetViews>
    <sheetView showGridLines="0" workbookViewId="0" topLeftCell="A1">
      <selection pane="topLeft" activeCell="A1" sqref="A1"/>
    </sheetView>
  </sheetViews>
  <sheetFormatPr defaultColWidth="9.14285714285714" defaultRowHeight="11.25"/>
  <cols>
    <col min="1" max="16384" width="9.14285714285714" style="7"/>
  </cols>
  <sheetData/>
  <sheetProtection formatColumns="0" formatRows="0"/>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300-000000000000}">
  <sheetPr codeName="AllSheetsInThisWorkbook">
    <tabColor indexed="47"/>
  </sheetPr>
  <dimension ref="A1:B31"/>
  <sheetViews>
    <sheetView showGridLines="0" workbookViewId="0" topLeftCell="A1">
      <selection pane="topLeft" activeCell="A1" sqref="A1"/>
    </sheetView>
  </sheetViews>
  <sheetFormatPr defaultColWidth="9.14285714285714" defaultRowHeight="11.25"/>
  <cols>
    <col min="1" max="1" width="19" customWidth="1"/>
    <col min="2" max="2" width="21.1428571428571" customWidth="1"/>
    <col min="3" max="16384" width="9.14285714285714" style="144"/>
  </cols>
  <sheetData>
    <row r="1" spans="1:2" ht="30" customHeight="1">
      <c r="A1" s="143" t="s">
        <v>253</v>
      </c>
      <c r="B1" s="143" t="s">
        <v>254</v>
      </c>
    </row>
    <row r="2" spans="1:2" ht="11.25">
      <c r="A2" t="s">
        <v>273</v>
      </c>
      <c r="B2" t="s">
        <v>282</v>
      </c>
    </row>
    <row r="3" spans="1:2" ht="11.25">
      <c r="A3" t="s">
        <v>274</v>
      </c>
      <c r="B3" t="s">
        <v>386</v>
      </c>
    </row>
    <row r="4" spans="1:2" ht="11.25">
      <c r="A4" t="s">
        <v>255</v>
      </c>
      <c r="B4" t="s">
        <v>256</v>
      </c>
    </row>
    <row r="5" spans="1:2" ht="11.25">
      <c r="A5" t="s">
        <v>239</v>
      </c>
      <c r="B5" t="s">
        <v>257</v>
      </c>
    </row>
    <row r="6" spans="1:2" ht="11.25">
      <c r="A6" t="s">
        <v>387</v>
      </c>
      <c r="B6" t="s">
        <v>265</v>
      </c>
    </row>
    <row r="7" spans="1:2" ht="11.25">
      <c r="A7" t="s">
        <v>283</v>
      </c>
      <c r="B7" t="s">
        <v>316</v>
      </c>
    </row>
    <row r="8" spans="1:2" ht="11.25">
      <c r="A8" t="s">
        <v>242</v>
      </c>
      <c r="B8" t="s">
        <v>317</v>
      </c>
    </row>
    <row r="9" spans="1:2" ht="11.25">
      <c r="A9" t="s">
        <v>245</v>
      </c>
      <c r="B9" t="s">
        <v>305</v>
      </c>
    </row>
    <row r="10" spans="1:2" ht="11.25">
      <c r="A10" t="s">
        <v>25</v>
      </c>
      <c r="B10" t="s">
        <v>278</v>
      </c>
    </row>
    <row r="11" spans="1:2" ht="11.25">
      <c r="A11" t="s">
        <v>304</v>
      </c>
      <c r="B11" t="s">
        <v>258</v>
      </c>
    </row>
    <row r="12" spans="2:2" ht="11.25">
      <c r="B12" t="s">
        <v>306</v>
      </c>
    </row>
    <row r="13" spans="2:2" ht="11.25">
      <c r="B13" t="s">
        <v>259</v>
      </c>
    </row>
    <row r="14" spans="2:2" ht="11.25">
      <c r="B14" t="s">
        <v>271</v>
      </c>
    </row>
    <row r="15" spans="2:2" ht="11.25">
      <c r="B15" t="s">
        <v>260</v>
      </c>
    </row>
    <row r="16" spans="2:2" ht="11.25">
      <c r="B16" t="s">
        <v>261</v>
      </c>
    </row>
    <row r="17" spans="2:2" ht="11.25">
      <c r="B17" t="s">
        <v>262</v>
      </c>
    </row>
    <row r="18" spans="2:2" ht="11.25">
      <c r="B18" t="s">
        <v>263</v>
      </c>
    </row>
    <row r="19" spans="2:2" ht="11.25">
      <c r="B19" t="s">
        <v>264</v>
      </c>
    </row>
    <row r="20" spans="2:2" ht="11.25">
      <c r="B20" t="s">
        <v>266</v>
      </c>
    </row>
    <row r="21" spans="2:2" ht="11.25">
      <c r="B21" t="s">
        <v>267</v>
      </c>
    </row>
    <row r="22" spans="2:2" ht="11.25">
      <c r="B22" t="s">
        <v>268</v>
      </c>
    </row>
    <row r="23" spans="2:2" ht="11.25">
      <c r="B23" t="s">
        <v>269</v>
      </c>
    </row>
    <row r="24" spans="2:2" ht="11.25">
      <c r="B24" t="s">
        <v>270</v>
      </c>
    </row>
    <row r="25" spans="2:2" ht="11.25">
      <c r="B25" t="s">
        <v>272</v>
      </c>
    </row>
    <row r="26" spans="2:2" ht="11.25">
      <c r="B26" t="s">
        <v>279</v>
      </c>
    </row>
    <row r="27" spans="2:2" ht="11.25">
      <c r="B27" t="s">
        <v>280</v>
      </c>
    </row>
    <row r="28" spans="2:2" ht="11.25">
      <c r="B28" t="s">
        <v>281</v>
      </c>
    </row>
    <row r="29" spans="2:2" ht="11.25">
      <c r="B29" t="s">
        <v>284</v>
      </c>
    </row>
    <row r="30" spans="2:2" ht="11.25">
      <c r="B30" t="s">
        <v>285</v>
      </c>
    </row>
    <row r="31" spans="2:2" ht="11.25">
      <c r="B31" t="s">
        <v>388</v>
      </c>
    </row>
  </sheetData>
  <sheetProtection formatColumns="0" formatRows="0"/>
  <pageMargins left="0.75" right="0.75" top="1" bottom="1" header="0.5" footer="0.5"/>
  <pageSetup orientation="portrait" paperSize="9" r:id="rId2"/>
  <headerFooter alignWithMargins="0"/>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400-000000000000}">
  <sheetPr codeName="modfrmDateChoose">
    <tabColor indexed="47"/>
  </sheetPr>
  <dimension ref="A1"/>
  <sheetViews>
    <sheetView showGridLines="0" workbookViewId="0" topLeftCell="A1">
      <selection pane="topLeft" activeCell="A1" sqref="A1"/>
    </sheetView>
  </sheetViews>
  <sheetFormatPr defaultColWidth="9.14285714285714" defaultRowHeight="11.25"/>
  <cols>
    <col min="1" max="16384" width="9.14285714285714" style="2"/>
  </cols>
  <sheetData/>
  <sheetProtection/>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500-000000000000}">
  <sheetPr codeName="modfrmCheckUpdates">
    <tabColor indexed="47"/>
  </sheetPr>
  <dimension ref="A1"/>
  <sheetViews>
    <sheetView showGridLines="0" workbookViewId="0" topLeftCell="A1">
      <selection pane="topLeft" activeCell="A1" sqref="A1"/>
    </sheetView>
  </sheetViews>
  <sheetFormatPr defaultColWidth="9.14285714285714" defaultRowHeight="11.25"/>
  <cols>
    <col min="1" max="16384" width="9.14285714285714" style="23"/>
  </cols>
  <sheetData/>
  <sheetProtection formatColumns="0" formatRows="0"/>
  <pageMargins left="0.75" right="0.75" top="1" bottom="1" header="0.5" footer="0.5"/>
  <pageSetup orientation="portrait" paperSize="9"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600-000000000000}">
  <sheetPr codeName="mod_Coms">
    <tabColor indexed="47"/>
  </sheetPr>
  <dimension ref="A1"/>
  <sheetViews>
    <sheetView showGridLines="0" workbookViewId="0" topLeftCell="A1">
      <selection pane="topLeft" activeCell="A1" sqref="A1"/>
    </sheetView>
  </sheetViews>
  <sheetFormatPr defaultColWidth="9.14285714285714" defaultRowHeight="11.25"/>
  <cols>
    <col min="1" max="16384" width="9.14285714285714" style="2"/>
  </cols>
  <sheetData/>
  <sheetProtection formatColumns="0" formatRows="0"/>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700-000000000000}">
  <sheetPr codeName="modUpdTemplMain">
    <tabColor indexed="47"/>
  </sheetPr>
  <dimension ref="A1"/>
  <sheetViews>
    <sheetView showGridLines="0" workbookViewId="0" topLeftCell="A1">
      <selection pane="topLeft" activeCell="A1" sqref="A1"/>
    </sheetView>
  </sheetViews>
  <sheetFormatPr defaultColWidth="9.14285714285714" defaultRowHeight="11.25"/>
  <cols>
    <col min="1" max="26" width="9.14285714285714" style="5"/>
    <col min="27" max="36" width="9.14285714285714" style="6"/>
    <col min="37" max="16384" width="9.14285714285714" style="5"/>
  </cols>
  <sheetData/>
  <sheetProtection formatColumns="0" formatRows="0"/>
  <pageMargins left="0.75" right="0.75" top="1" bottom="1" header="0.5" footer="0.5"/>
  <pageSetup orientation="portrait" paperSize="9"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800-000000000000}">
  <sheetPr codeName="REESTR_MO">
    <tabColor indexed="47"/>
  </sheetPr>
  <dimension ref="A1:E1"/>
  <sheetViews>
    <sheetView showGridLines="0" workbookViewId="0" topLeftCell="A1">
      <selection pane="topLeft" activeCell="A1" sqref="A1"/>
    </sheetView>
  </sheetViews>
  <sheetFormatPr defaultColWidth="9.14285714285714" defaultRowHeight="11.25"/>
  <cols>
    <col min="1" max="16384" width="9.14285714285714" style="1"/>
  </cols>
  <sheetData>
    <row r="1" spans="1:5" ht="11.25">
      <c r="A1" s="1" t="s">
        <v>21</v>
      </c>
      <c r="B1" s="1" t="s">
        <v>22</v>
      </c>
      <c r="C1" s="1" t="s">
        <v>23</v>
      </c>
      <c r="D1" s="1" t="s">
        <v>21</v>
      </c>
      <c r="E1" s="1" t="s">
        <v>24</v>
      </c>
    </row>
  </sheetData>
  <sheetProtect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900-000000000000}">
  <sheetPr codeName="REESTR_FILTERED">
    <tabColor indexed="47"/>
  </sheetPr>
  <dimension ref="A1:H1"/>
  <sheetViews>
    <sheetView showGridLines="0" workbookViewId="0" topLeftCell="A1">
      <selection pane="topLeft" activeCell="A1" sqref="A1"/>
    </sheetView>
  </sheetViews>
  <sheetFormatPr defaultColWidth="9.14285714285714" defaultRowHeight="11.25"/>
  <cols>
    <col min="1" max="16384" width="9.14285714285714" style="1"/>
  </cols>
  <sheetData>
    <row r="1" spans="1:8" ht="11.25">
      <c r="A1" s="1" t="s">
        <v>4</v>
      </c>
      <c r="B1" s="1" t="s">
        <v>21</v>
      </c>
      <c r="C1" s="1" t="s">
        <v>22</v>
      </c>
      <c r="D1" s="1" t="s">
        <v>413</v>
      </c>
      <c r="E1" s="1" t="s">
        <v>1</v>
      </c>
      <c r="F1" s="1" t="s">
        <v>5</v>
      </c>
      <c r="G1" s="1" t="s">
        <v>2</v>
      </c>
      <c r="H1" s="1" t="s">
        <v>3</v>
      </c>
    </row>
  </sheetData>
  <sheetProtection formatColumns="0" formatRows="0"/>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A00-000000000000}">
  <sheetPr codeName="REESTR_ORG">
    <tabColor indexed="47"/>
  </sheetPr>
  <dimension ref="A1:H1"/>
  <sheetViews>
    <sheetView showGridLines="0" workbookViewId="0" topLeftCell="A1">
      <selection pane="topLeft" activeCell="A1" sqref="A1"/>
    </sheetView>
  </sheetViews>
  <sheetFormatPr defaultColWidth="9.14285714285714" defaultRowHeight="11.25"/>
  <cols>
    <col min="1" max="1" width="9.14285714285714" style="4"/>
    <col min="2" max="2" width="22.2857142857143" style="4" customWidth="1"/>
    <col min="3" max="5" width="9.14285714285714" style="4"/>
    <col min="6" max="6" width="18.2857142857143" style="4" customWidth="1"/>
    <col min="7" max="7" width="9.14285714285714" style="4"/>
    <col min="8" max="8" width="21.1428571428571" style="4" customWidth="1"/>
    <col min="9" max="16384" width="9.14285714285714" style="4"/>
  </cols>
  <sheetData>
    <row r="1" spans="1:8" ht="11.25">
      <c r="A1" s="4" t="s">
        <v>4</v>
      </c>
      <c r="B1" s="1" t="s">
        <v>21</v>
      </c>
      <c r="C1" s="4" t="s">
        <v>22</v>
      </c>
      <c r="D1" s="4" t="s">
        <v>0</v>
      </c>
      <c r="E1" s="4" t="s">
        <v>1</v>
      </c>
      <c r="F1" s="4" t="s">
        <v>5</v>
      </c>
      <c r="G1" s="4" t="s">
        <v>2</v>
      </c>
      <c r="H1" s="4" t="s">
        <v>3</v>
      </c>
    </row>
  </sheetData>
  <sheetProtection formatColumns="0" formatRows="0"/>
  <pageMargins left="0.75" right="0.75" top="1" bottom="1" header="0.5" footer="0.5"/>
  <pageSetup orientation="portrait" paperSize="9" r:id="rId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B00-000000000000}">
  <sheetPr codeName="modCommandButton">
    <tabColor indexed="47"/>
  </sheetPr>
  <dimension ref="A1"/>
  <sheetViews>
    <sheetView showGridLines="0" workbookViewId="0" topLeftCell="A1">
      <selection pane="topLeft" activeCell="A1" sqref="A1"/>
    </sheetView>
  </sheetViews>
  <sheetFormatPr defaultColWidth="9.14285714285714" defaultRowHeight="11.25"/>
  <cols>
    <col min="1" max="16384" width="9.14285714285714" style="2"/>
  </cols>
  <sheetData/>
  <sheetProtection formatColumns="0" formatRows="0"/>
  <pageMargins left="0.7" right="0.7" top="0.75" bottom="0.75" header="0.3" footer="0.3"/>
  <pageSetup orientation="portrait" paperSize="9"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C00-000000000000}">
  <sheetPr codeName="modInfo">
    <tabColor indexed="47"/>
  </sheetPr>
  <dimension ref="B2:B4"/>
  <sheetViews>
    <sheetView showGridLines="0" workbookViewId="0" topLeftCell="A1">
      <selection pane="topLeft" activeCell="A1" sqref="A1"/>
    </sheetView>
  </sheetViews>
  <sheetFormatPr defaultColWidth="9.14285714285714" defaultRowHeight="11.25"/>
  <cols>
    <col min="1" max="1" width="9.14285714285714" style="2"/>
    <col min="2" max="2" width="102.428571428571" style="2" customWidth="1"/>
    <col min="3" max="16384" width="9.14285714285714" style="2"/>
  </cols>
  <sheetData>
    <row r="2" spans="2:2" ht="38.25">
      <c r="B2" s="24" t="s">
        <v>32</v>
      </c>
    </row>
    <row r="3" spans="2:2" ht="12.75">
      <c r="B3" s="25" t="s">
        <v>33</v>
      </c>
    </row>
    <row r="4" spans="2:2" ht="12.75">
      <c r="B4" s="24" t="s">
        <v>34</v>
      </c>
    </row>
  </sheetData>
  <sheetProtect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codeName="Instruction"/>
  <dimension ref="A1:AC108"/>
  <sheetViews>
    <sheetView showGridLines="0" workbookViewId="0" topLeftCell="A1">
      <selection pane="topLeft" activeCell="E7" sqref="E7:X19"/>
    </sheetView>
  </sheetViews>
  <sheetFormatPr defaultColWidth="9.14285714285714" defaultRowHeight="14.25"/>
  <cols>
    <col min="1" max="1" width="3.28571428571429" style="167" customWidth="1"/>
    <col min="2" max="2" width="8.71428571428571" style="167" customWidth="1"/>
    <col min="3" max="3" width="22.2857142857143" style="167" customWidth="1"/>
    <col min="4" max="4" width="4.28571428571429" style="167" customWidth="1"/>
    <col min="5" max="6" width="4.42857142857143" style="167" customWidth="1"/>
    <col min="7" max="7" width="4.57142857142857" style="167" customWidth="1"/>
    <col min="8" max="24" width="4.42857142857143" style="167" customWidth="1"/>
    <col min="25" max="25" width="4.42857142857143" style="168" customWidth="1"/>
    <col min="26" max="26" width="9.14285714285714" style="167"/>
    <col min="27" max="27" width="9.14285714285714" style="169"/>
    <col min="28" max="16384" width="9.14285714285714" style="167"/>
  </cols>
  <sheetData>
    <row r="1" spans="1:27" ht="10.5" customHeight="1">
      <c r="A1" s="166"/>
      <c r="AA1" s="169" t="s">
        <v>289</v>
      </c>
    </row>
    <row r="2" spans="2:24" ht="16.5" customHeight="1">
      <c r="B2" s="312" t="str">
        <f>"Код отчёта: "&amp;GetCode()</f>
        <v>Код отчёта: NET.INV.2023</v>
      </c>
      <c r="C2" s="312"/>
      <c r="D2" s="312"/>
      <c r="E2" s="312"/>
      <c r="F2" s="312"/>
      <c r="G2" s="312"/>
      <c r="H2" s="170"/>
      <c r="I2" s="170"/>
      <c r="J2" s="170"/>
      <c r="K2" s="170"/>
      <c r="L2" s="170"/>
      <c r="M2" s="170"/>
      <c r="N2" s="170"/>
      <c r="O2" s="170"/>
      <c r="P2" s="170"/>
      <c r="Q2" s="170"/>
      <c r="R2" s="170"/>
      <c r="S2" s="170"/>
      <c r="T2" s="170"/>
      <c r="U2" s="170"/>
      <c r="V2" s="171"/>
      <c r="W2" s="170"/>
      <c r="X2" s="170"/>
    </row>
    <row r="3" spans="2:25" ht="18" customHeight="1">
      <c r="B3" s="313" t="str">
        <f>"Версия "&amp;Getversion()</f>
        <v>Версия 1.0.4</v>
      </c>
      <c r="C3" s="313"/>
      <c r="D3" s="172"/>
      <c r="E3" s="172"/>
      <c r="F3" s="172"/>
      <c r="G3" s="172"/>
      <c r="H3" s="171"/>
      <c r="I3" s="171"/>
      <c r="J3" s="171"/>
      <c r="K3" s="171"/>
      <c r="L3" s="171"/>
      <c r="M3" s="171"/>
      <c r="N3" s="171"/>
      <c r="O3" s="171"/>
      <c r="P3" s="171"/>
      <c r="Q3" s="171"/>
      <c r="R3" s="171"/>
      <c r="S3" s="170"/>
      <c r="T3" s="170"/>
      <c r="U3" s="170"/>
      <c r="V3" s="171"/>
      <c r="W3" s="171"/>
      <c r="X3" s="171"/>
      <c r="Y3" s="171"/>
    </row>
    <row r="4" spans="2:25" ht="6" customHeight="1">
      <c r="B4" s="173"/>
      <c r="D4" s="171"/>
      <c r="E4" s="171"/>
      <c r="F4" s="171"/>
      <c r="G4" s="171"/>
      <c r="H4" s="171"/>
      <c r="I4" s="171"/>
      <c r="J4" s="171"/>
      <c r="K4" s="171"/>
      <c r="L4" s="171"/>
      <c r="M4" s="171"/>
      <c r="N4" s="171"/>
      <c r="O4" s="171"/>
      <c r="P4" s="171"/>
      <c r="Q4" s="171"/>
      <c r="R4" s="171"/>
      <c r="S4" s="171"/>
      <c r="T4" s="171"/>
      <c r="U4" s="171"/>
      <c r="V4" s="171"/>
      <c r="W4" s="171"/>
      <c r="X4" s="171"/>
      <c r="Y4" s="171"/>
    </row>
    <row r="5" spans="1:29" ht="32.25" customHeight="1">
      <c r="A5" s="174"/>
      <c r="B5" s="314" t="str">
        <f>Титульный!I9</f>
        <v>Мониторинг инвестиционных программ субъектов Российской Федерации по сетевым организациям</v>
      </c>
      <c r="C5" s="315"/>
      <c r="D5" s="315"/>
      <c r="E5" s="315"/>
      <c r="F5" s="315"/>
      <c r="G5" s="315"/>
      <c r="H5" s="315"/>
      <c r="I5" s="315"/>
      <c r="J5" s="315"/>
      <c r="K5" s="315"/>
      <c r="L5" s="315"/>
      <c r="M5" s="315"/>
      <c r="N5" s="315"/>
      <c r="O5" s="315"/>
      <c r="P5" s="315"/>
      <c r="Q5" s="315"/>
      <c r="R5" s="315"/>
      <c r="S5" s="315"/>
      <c r="T5" s="315"/>
      <c r="U5" s="315"/>
      <c r="V5" s="315"/>
      <c r="W5" s="315"/>
      <c r="X5" s="315"/>
      <c r="Y5" s="316"/>
      <c r="Z5" s="174"/>
      <c r="AB5" s="174"/>
      <c r="AC5" s="174"/>
    </row>
    <row r="6" spans="1:25" ht="9.75" customHeight="1">
      <c r="A6" s="175"/>
      <c r="B6" s="176"/>
      <c r="C6" s="177"/>
      <c r="D6" s="178"/>
      <c r="E6" s="178"/>
      <c r="F6" s="178"/>
      <c r="G6" s="178"/>
      <c r="H6" s="178"/>
      <c r="I6" s="178"/>
      <c r="J6" s="178"/>
      <c r="K6" s="178"/>
      <c r="L6" s="178"/>
      <c r="M6" s="178"/>
      <c r="N6" s="178"/>
      <c r="O6" s="178"/>
      <c r="P6" s="178"/>
      <c r="Q6" s="178"/>
      <c r="R6" s="178"/>
      <c r="S6" s="178"/>
      <c r="T6" s="178"/>
      <c r="U6" s="178"/>
      <c r="V6" s="178"/>
      <c r="W6" s="178"/>
      <c r="X6" s="178"/>
      <c r="Y6" s="179"/>
    </row>
    <row r="7" spans="1:25" ht="15" customHeight="1">
      <c r="A7" s="175"/>
      <c r="B7" s="180"/>
      <c r="C7" s="181"/>
      <c r="D7" s="178"/>
      <c r="E7" s="297" t="s">
        <v>290</v>
      </c>
      <c r="F7" s="297"/>
      <c r="G7" s="297"/>
      <c r="H7" s="297"/>
      <c r="I7" s="297"/>
      <c r="J7" s="297"/>
      <c r="K7" s="297"/>
      <c r="L7" s="297"/>
      <c r="M7" s="297"/>
      <c r="N7" s="297"/>
      <c r="O7" s="297"/>
      <c r="P7" s="297"/>
      <c r="Q7" s="297"/>
      <c r="R7" s="297"/>
      <c r="S7" s="297"/>
      <c r="T7" s="297"/>
      <c r="U7" s="297"/>
      <c r="V7" s="297"/>
      <c r="W7" s="297"/>
      <c r="X7" s="297"/>
      <c r="Y7" s="179"/>
    </row>
    <row r="8" spans="1:25" ht="15" customHeight="1">
      <c r="A8" s="175"/>
      <c r="B8" s="180"/>
      <c r="C8" s="181"/>
      <c r="D8" s="178"/>
      <c r="E8" s="297"/>
      <c r="F8" s="297"/>
      <c r="G8" s="297"/>
      <c r="H8" s="297"/>
      <c r="I8" s="297"/>
      <c r="J8" s="297"/>
      <c r="K8" s="297"/>
      <c r="L8" s="297"/>
      <c r="M8" s="297"/>
      <c r="N8" s="297"/>
      <c r="O8" s="297"/>
      <c r="P8" s="297"/>
      <c r="Q8" s="297"/>
      <c r="R8" s="297"/>
      <c r="S8" s="297"/>
      <c r="T8" s="297"/>
      <c r="U8" s="297"/>
      <c r="V8" s="297"/>
      <c r="W8" s="297"/>
      <c r="X8" s="297"/>
      <c r="Y8" s="179"/>
    </row>
    <row r="9" spans="1:25" ht="15" customHeight="1">
      <c r="A9" s="175"/>
      <c r="B9" s="180"/>
      <c r="C9" s="181"/>
      <c r="D9" s="178"/>
      <c r="E9" s="297"/>
      <c r="F9" s="297"/>
      <c r="G9" s="297"/>
      <c r="H9" s="297"/>
      <c r="I9" s="297"/>
      <c r="J9" s="297"/>
      <c r="K9" s="297"/>
      <c r="L9" s="297"/>
      <c r="M9" s="297"/>
      <c r="N9" s="297"/>
      <c r="O9" s="297"/>
      <c r="P9" s="297"/>
      <c r="Q9" s="297"/>
      <c r="R9" s="297"/>
      <c r="S9" s="297"/>
      <c r="T9" s="297"/>
      <c r="U9" s="297"/>
      <c r="V9" s="297"/>
      <c r="W9" s="297"/>
      <c r="X9" s="297"/>
      <c r="Y9" s="179"/>
    </row>
    <row r="10" spans="1:25" ht="10.5" customHeight="1">
      <c r="A10" s="175"/>
      <c r="B10" s="180"/>
      <c r="C10" s="181"/>
      <c r="D10" s="178"/>
      <c r="E10" s="297"/>
      <c r="F10" s="297"/>
      <c r="G10" s="297"/>
      <c r="H10" s="297"/>
      <c r="I10" s="297"/>
      <c r="J10" s="297"/>
      <c r="K10" s="297"/>
      <c r="L10" s="297"/>
      <c r="M10" s="297"/>
      <c r="N10" s="297"/>
      <c r="O10" s="297"/>
      <c r="P10" s="297"/>
      <c r="Q10" s="297"/>
      <c r="R10" s="297"/>
      <c r="S10" s="297"/>
      <c r="T10" s="297"/>
      <c r="U10" s="297"/>
      <c r="V10" s="297"/>
      <c r="W10" s="297"/>
      <c r="X10" s="297"/>
      <c r="Y10" s="179"/>
    </row>
    <row r="11" spans="1:25" ht="27" customHeight="1">
      <c r="A11" s="175"/>
      <c r="B11" s="180"/>
      <c r="C11" s="181"/>
      <c r="D11" s="178"/>
      <c r="E11" s="297"/>
      <c r="F11" s="297"/>
      <c r="G11" s="297"/>
      <c r="H11" s="297"/>
      <c r="I11" s="297"/>
      <c r="J11" s="297"/>
      <c r="K11" s="297"/>
      <c r="L11" s="297"/>
      <c r="M11" s="297"/>
      <c r="N11" s="297"/>
      <c r="O11" s="297"/>
      <c r="P11" s="297"/>
      <c r="Q11" s="297"/>
      <c r="R11" s="297"/>
      <c r="S11" s="297"/>
      <c r="T11" s="297"/>
      <c r="U11" s="297"/>
      <c r="V11" s="297"/>
      <c r="W11" s="297"/>
      <c r="X11" s="297"/>
      <c r="Y11" s="179"/>
    </row>
    <row r="12" spans="1:25" ht="12" customHeight="1">
      <c r="A12" s="175"/>
      <c r="B12" s="180"/>
      <c r="C12" s="181"/>
      <c r="D12" s="178"/>
      <c r="E12" s="297"/>
      <c r="F12" s="297"/>
      <c r="G12" s="297"/>
      <c r="H12" s="297"/>
      <c r="I12" s="297"/>
      <c r="J12" s="297"/>
      <c r="K12" s="297"/>
      <c r="L12" s="297"/>
      <c r="M12" s="297"/>
      <c r="N12" s="297"/>
      <c r="O12" s="297"/>
      <c r="P12" s="297"/>
      <c r="Q12" s="297"/>
      <c r="R12" s="297"/>
      <c r="S12" s="297"/>
      <c r="T12" s="297"/>
      <c r="U12" s="297"/>
      <c r="V12" s="297"/>
      <c r="W12" s="297"/>
      <c r="X12" s="297"/>
      <c r="Y12" s="179"/>
    </row>
    <row r="13" spans="1:25" ht="38.25" customHeight="1">
      <c r="A13" s="175"/>
      <c r="B13" s="180"/>
      <c r="C13" s="181"/>
      <c r="D13" s="178"/>
      <c r="E13" s="297"/>
      <c r="F13" s="297"/>
      <c r="G13" s="297"/>
      <c r="H13" s="297"/>
      <c r="I13" s="297"/>
      <c r="J13" s="297"/>
      <c r="K13" s="297"/>
      <c r="L13" s="297"/>
      <c r="M13" s="297"/>
      <c r="N13" s="297"/>
      <c r="O13" s="297"/>
      <c r="P13" s="297"/>
      <c r="Q13" s="297"/>
      <c r="R13" s="297"/>
      <c r="S13" s="297"/>
      <c r="T13" s="297"/>
      <c r="U13" s="297"/>
      <c r="V13" s="297"/>
      <c r="W13" s="297"/>
      <c r="X13" s="297"/>
      <c r="Y13" s="182"/>
    </row>
    <row r="14" spans="1:25" ht="15" customHeight="1">
      <c r="A14" s="175"/>
      <c r="B14" s="180"/>
      <c r="C14" s="181"/>
      <c r="D14" s="178"/>
      <c r="E14" s="297"/>
      <c r="F14" s="297"/>
      <c r="G14" s="297"/>
      <c r="H14" s="297"/>
      <c r="I14" s="297"/>
      <c r="J14" s="297"/>
      <c r="K14" s="297"/>
      <c r="L14" s="297"/>
      <c r="M14" s="297"/>
      <c r="N14" s="297"/>
      <c r="O14" s="297"/>
      <c r="P14" s="297"/>
      <c r="Q14" s="297"/>
      <c r="R14" s="297"/>
      <c r="S14" s="297"/>
      <c r="T14" s="297"/>
      <c r="U14" s="297"/>
      <c r="V14" s="297"/>
      <c r="W14" s="297"/>
      <c r="X14" s="297"/>
      <c r="Y14" s="179"/>
    </row>
    <row r="15" spans="1:25" ht="15">
      <c r="A15" s="175"/>
      <c r="B15" s="180"/>
      <c r="C15" s="181"/>
      <c r="D15" s="178"/>
      <c r="E15" s="297"/>
      <c r="F15" s="297"/>
      <c r="G15" s="297"/>
      <c r="H15" s="297"/>
      <c r="I15" s="297"/>
      <c r="J15" s="297"/>
      <c r="K15" s="297"/>
      <c r="L15" s="297"/>
      <c r="M15" s="297"/>
      <c r="N15" s="297"/>
      <c r="O15" s="297"/>
      <c r="P15" s="297"/>
      <c r="Q15" s="297"/>
      <c r="R15" s="297"/>
      <c r="S15" s="297"/>
      <c r="T15" s="297"/>
      <c r="U15" s="297"/>
      <c r="V15" s="297"/>
      <c r="W15" s="297"/>
      <c r="X15" s="297"/>
      <c r="Y15" s="179"/>
    </row>
    <row r="16" spans="1:25" ht="15">
      <c r="A16" s="175"/>
      <c r="B16" s="180"/>
      <c r="C16" s="181"/>
      <c r="D16" s="178"/>
      <c r="E16" s="297"/>
      <c r="F16" s="297"/>
      <c r="G16" s="297"/>
      <c r="H16" s="297"/>
      <c r="I16" s="297"/>
      <c r="J16" s="297"/>
      <c r="K16" s="297"/>
      <c r="L16" s="297"/>
      <c r="M16" s="297"/>
      <c r="N16" s="297"/>
      <c r="O16" s="297"/>
      <c r="P16" s="297"/>
      <c r="Q16" s="297"/>
      <c r="R16" s="297"/>
      <c r="S16" s="297"/>
      <c r="T16" s="297"/>
      <c r="U16" s="297"/>
      <c r="V16" s="297"/>
      <c r="W16" s="297"/>
      <c r="X16" s="297"/>
      <c r="Y16" s="179"/>
    </row>
    <row r="17" spans="1:25" ht="15" customHeight="1">
      <c r="A17" s="175"/>
      <c r="B17" s="180"/>
      <c r="C17" s="181"/>
      <c r="D17" s="178"/>
      <c r="E17" s="297"/>
      <c r="F17" s="297"/>
      <c r="G17" s="297"/>
      <c r="H17" s="297"/>
      <c r="I17" s="297"/>
      <c r="J17" s="297"/>
      <c r="K17" s="297"/>
      <c r="L17" s="297"/>
      <c r="M17" s="297"/>
      <c r="N17" s="297"/>
      <c r="O17" s="297"/>
      <c r="P17" s="297"/>
      <c r="Q17" s="297"/>
      <c r="R17" s="297"/>
      <c r="S17" s="297"/>
      <c r="T17" s="297"/>
      <c r="U17" s="297"/>
      <c r="V17" s="297"/>
      <c r="W17" s="297"/>
      <c r="X17" s="297"/>
      <c r="Y17" s="179"/>
    </row>
    <row r="18" spans="1:25" ht="15.75" customHeight="1">
      <c r="A18" s="175"/>
      <c r="B18" s="180"/>
      <c r="C18" s="181"/>
      <c r="D18" s="178"/>
      <c r="E18" s="297"/>
      <c r="F18" s="297"/>
      <c r="G18" s="297"/>
      <c r="H18" s="297"/>
      <c r="I18" s="297"/>
      <c r="J18" s="297"/>
      <c r="K18" s="297"/>
      <c r="L18" s="297"/>
      <c r="M18" s="297"/>
      <c r="N18" s="297"/>
      <c r="O18" s="297"/>
      <c r="P18" s="297"/>
      <c r="Q18" s="297"/>
      <c r="R18" s="297"/>
      <c r="S18" s="297"/>
      <c r="T18" s="297"/>
      <c r="U18" s="297"/>
      <c r="V18" s="297"/>
      <c r="W18" s="297"/>
      <c r="X18" s="297"/>
      <c r="Y18" s="179"/>
    </row>
    <row r="19" spans="1:25" ht="36.75" customHeight="1">
      <c r="A19" s="175"/>
      <c r="B19" s="180"/>
      <c r="C19" s="181"/>
      <c r="D19" s="183"/>
      <c r="E19" s="297"/>
      <c r="F19" s="297"/>
      <c r="G19" s="297"/>
      <c r="H19" s="297"/>
      <c r="I19" s="297"/>
      <c r="J19" s="297"/>
      <c r="K19" s="297"/>
      <c r="L19" s="297"/>
      <c r="M19" s="297"/>
      <c r="N19" s="297"/>
      <c r="O19" s="297"/>
      <c r="P19" s="297"/>
      <c r="Q19" s="297"/>
      <c r="R19" s="297"/>
      <c r="S19" s="297"/>
      <c r="T19" s="297"/>
      <c r="U19" s="297"/>
      <c r="V19" s="297"/>
      <c r="W19" s="297"/>
      <c r="X19" s="297"/>
      <c r="Y19" s="179"/>
    </row>
    <row r="20" spans="1:25" ht="15" hidden="1">
      <c r="A20" s="175"/>
      <c r="B20" s="180"/>
      <c r="C20" s="181"/>
      <c r="D20" s="183"/>
      <c r="E20" s="184"/>
      <c r="F20" s="184"/>
      <c r="G20" s="184"/>
      <c r="H20" s="184"/>
      <c r="I20" s="184"/>
      <c r="J20" s="184"/>
      <c r="K20" s="184"/>
      <c r="L20" s="184"/>
      <c r="M20" s="184"/>
      <c r="N20" s="184"/>
      <c r="O20" s="184"/>
      <c r="P20" s="184"/>
      <c r="Q20" s="184"/>
      <c r="R20" s="184"/>
      <c r="S20" s="184"/>
      <c r="T20" s="184"/>
      <c r="U20" s="184"/>
      <c r="V20" s="184"/>
      <c r="W20" s="184"/>
      <c r="X20" s="184"/>
      <c r="Y20" s="179"/>
    </row>
    <row r="21" spans="1:25" ht="14.25" customHeight="1" hidden="1">
      <c r="A21" s="175"/>
      <c r="B21" s="180"/>
      <c r="C21" s="181"/>
      <c r="D21" s="176"/>
      <c r="E21" s="185" t="s">
        <v>291</v>
      </c>
      <c r="F21" s="186" t="s">
        <v>292</v>
      </c>
      <c r="G21" s="187"/>
      <c r="H21" s="187"/>
      <c r="I21" s="187"/>
      <c r="J21" s="187"/>
      <c r="K21" s="187"/>
      <c r="L21" s="187"/>
      <c r="M21" s="187"/>
      <c r="N21" s="178"/>
      <c r="O21" s="188" t="s">
        <v>291</v>
      </c>
      <c r="P21" s="186" t="s">
        <v>293</v>
      </c>
      <c r="Q21" s="189"/>
      <c r="R21" s="189"/>
      <c r="S21" s="189"/>
      <c r="T21" s="189"/>
      <c r="U21" s="189"/>
      <c r="V21" s="189"/>
      <c r="W21" s="189"/>
      <c r="X21" s="189"/>
      <c r="Y21" s="179"/>
    </row>
    <row r="22" spans="1:25" ht="14.25" customHeight="1" hidden="1">
      <c r="A22" s="175"/>
      <c r="B22" s="180"/>
      <c r="C22" s="181"/>
      <c r="D22" s="176"/>
      <c r="E22" s="190" t="s">
        <v>291</v>
      </c>
      <c r="F22" s="191" t="s">
        <v>294</v>
      </c>
      <c r="G22" s="187"/>
      <c r="H22" s="187"/>
      <c r="I22" s="187"/>
      <c r="J22" s="187"/>
      <c r="K22" s="187"/>
      <c r="L22" s="187"/>
      <c r="M22" s="187"/>
      <c r="N22" s="178"/>
      <c r="O22" s="192" t="s">
        <v>291</v>
      </c>
      <c r="P22" s="191" t="s">
        <v>295</v>
      </c>
      <c r="Q22" s="189"/>
      <c r="R22" s="189"/>
      <c r="S22" s="189"/>
      <c r="T22" s="189"/>
      <c r="U22" s="189"/>
      <c r="V22" s="189"/>
      <c r="W22" s="189"/>
      <c r="X22" s="189"/>
      <c r="Y22" s="179"/>
    </row>
    <row r="23" spans="1:25" ht="27" customHeight="1" hidden="1">
      <c r="A23" s="175"/>
      <c r="B23" s="180"/>
      <c r="C23" s="181"/>
      <c r="D23" s="176"/>
      <c r="E23" s="178"/>
      <c r="F23" s="193" t="s">
        <v>319</v>
      </c>
      <c r="G23" s="178"/>
      <c r="H23" s="178"/>
      <c r="I23" s="178"/>
      <c r="J23" s="178"/>
      <c r="K23" s="178"/>
      <c r="L23" s="178"/>
      <c r="M23" s="178"/>
      <c r="N23" s="178"/>
      <c r="Q23" s="178"/>
      <c r="R23" s="178"/>
      <c r="S23" s="178"/>
      <c r="T23" s="178"/>
      <c r="U23" s="178"/>
      <c r="V23" s="178"/>
      <c r="W23" s="178"/>
      <c r="X23" s="178"/>
      <c r="Y23" s="179"/>
    </row>
    <row r="24" spans="1:25" ht="10.5" customHeight="1" hidden="1">
      <c r="A24" s="175"/>
      <c r="B24" s="180"/>
      <c r="C24" s="181"/>
      <c r="D24" s="176"/>
      <c r="G24" s="193"/>
      <c r="H24" s="193"/>
      <c r="I24" s="193"/>
      <c r="J24" s="193"/>
      <c r="K24" s="193"/>
      <c r="L24" s="193"/>
      <c r="M24" s="193"/>
      <c r="N24" s="193"/>
      <c r="O24" s="178"/>
      <c r="P24" s="178"/>
      <c r="Q24" s="178"/>
      <c r="R24" s="178"/>
      <c r="S24" s="178"/>
      <c r="T24" s="178"/>
      <c r="U24" s="178"/>
      <c r="V24" s="178"/>
      <c r="W24" s="178"/>
      <c r="X24" s="178"/>
      <c r="Y24" s="179"/>
    </row>
    <row r="25" spans="1:25" ht="27" customHeight="1" hidden="1">
      <c r="A25" s="175"/>
      <c r="B25" s="180"/>
      <c r="C25" s="181"/>
      <c r="D25" s="176"/>
      <c r="E25" s="178"/>
      <c r="F25" s="178"/>
      <c r="G25" s="178"/>
      <c r="H25" s="178"/>
      <c r="I25" s="178"/>
      <c r="J25" s="178"/>
      <c r="K25" s="178"/>
      <c r="L25" s="178"/>
      <c r="M25" s="178"/>
      <c r="N25" s="178"/>
      <c r="O25" s="178"/>
      <c r="P25" s="178"/>
      <c r="Q25" s="178"/>
      <c r="R25" s="178"/>
      <c r="S25" s="178"/>
      <c r="T25" s="178"/>
      <c r="U25" s="178"/>
      <c r="V25" s="178"/>
      <c r="W25" s="178"/>
      <c r="X25" s="178"/>
      <c r="Y25" s="179"/>
    </row>
    <row r="26" spans="1:25" ht="12" customHeight="1" hidden="1">
      <c r="A26" s="175"/>
      <c r="B26" s="180"/>
      <c r="C26" s="181"/>
      <c r="D26" s="176"/>
      <c r="E26" s="178"/>
      <c r="F26" s="178"/>
      <c r="G26" s="178"/>
      <c r="H26" s="178"/>
      <c r="I26" s="178"/>
      <c r="J26" s="178"/>
      <c r="K26" s="178"/>
      <c r="L26" s="178"/>
      <c r="M26" s="178"/>
      <c r="N26" s="178"/>
      <c r="O26" s="178"/>
      <c r="P26" s="178"/>
      <c r="Q26" s="178"/>
      <c r="R26" s="178"/>
      <c r="S26" s="178"/>
      <c r="T26" s="178"/>
      <c r="U26" s="178"/>
      <c r="V26" s="178"/>
      <c r="W26" s="178"/>
      <c r="X26" s="178"/>
      <c r="Y26" s="179"/>
    </row>
    <row r="27" spans="1:25" ht="38.25" customHeight="1" hidden="1">
      <c r="A27" s="175"/>
      <c r="B27" s="180"/>
      <c r="C27" s="181"/>
      <c r="D27" s="176"/>
      <c r="E27" s="178"/>
      <c r="F27" s="178"/>
      <c r="G27" s="178"/>
      <c r="H27" s="178"/>
      <c r="I27" s="178"/>
      <c r="J27" s="178"/>
      <c r="K27" s="178"/>
      <c r="L27" s="178"/>
      <c r="M27" s="178"/>
      <c r="N27" s="178"/>
      <c r="O27" s="178"/>
      <c r="P27" s="178"/>
      <c r="Q27" s="178"/>
      <c r="R27" s="178"/>
      <c r="S27" s="178"/>
      <c r="T27" s="178"/>
      <c r="U27" s="178"/>
      <c r="V27" s="178"/>
      <c r="W27" s="178"/>
      <c r="X27" s="178"/>
      <c r="Y27" s="179"/>
    </row>
    <row r="28" spans="1:25" ht="15" hidden="1">
      <c r="A28" s="175"/>
      <c r="B28" s="180"/>
      <c r="C28" s="181"/>
      <c r="D28" s="176"/>
      <c r="E28" s="178"/>
      <c r="F28" s="178"/>
      <c r="G28" s="178"/>
      <c r="H28" s="178"/>
      <c r="I28" s="178"/>
      <c r="J28" s="178"/>
      <c r="K28" s="178"/>
      <c r="L28" s="178"/>
      <c r="M28" s="178"/>
      <c r="N28" s="178"/>
      <c r="O28" s="178"/>
      <c r="P28" s="178"/>
      <c r="Q28" s="178"/>
      <c r="R28" s="178"/>
      <c r="S28" s="178"/>
      <c r="T28" s="178"/>
      <c r="U28" s="178"/>
      <c r="V28" s="178"/>
      <c r="W28" s="178"/>
      <c r="X28" s="178"/>
      <c r="Y28" s="179"/>
    </row>
    <row r="29" spans="1:25" ht="15" hidden="1">
      <c r="A29" s="175"/>
      <c r="B29" s="180"/>
      <c r="C29" s="181"/>
      <c r="D29" s="176"/>
      <c r="E29" s="178"/>
      <c r="F29" s="178"/>
      <c r="G29" s="178"/>
      <c r="H29" s="178"/>
      <c r="I29" s="178"/>
      <c r="J29" s="178"/>
      <c r="K29" s="178"/>
      <c r="L29" s="178"/>
      <c r="M29" s="178"/>
      <c r="N29" s="178"/>
      <c r="O29" s="178"/>
      <c r="P29" s="178"/>
      <c r="Q29" s="178"/>
      <c r="R29" s="178"/>
      <c r="S29" s="178"/>
      <c r="T29" s="178"/>
      <c r="U29" s="178"/>
      <c r="V29" s="178"/>
      <c r="W29" s="178"/>
      <c r="X29" s="178"/>
      <c r="Y29" s="179"/>
    </row>
    <row r="30" spans="1:25" ht="15" hidden="1">
      <c r="A30" s="175"/>
      <c r="B30" s="180"/>
      <c r="C30" s="181"/>
      <c r="D30" s="176"/>
      <c r="E30" s="178"/>
      <c r="F30" s="178"/>
      <c r="G30" s="178"/>
      <c r="H30" s="178"/>
      <c r="I30" s="178"/>
      <c r="J30" s="178"/>
      <c r="K30" s="178"/>
      <c r="L30" s="178"/>
      <c r="M30" s="178"/>
      <c r="N30" s="178"/>
      <c r="O30" s="178"/>
      <c r="P30" s="178"/>
      <c r="Q30" s="178"/>
      <c r="R30" s="178"/>
      <c r="S30" s="178"/>
      <c r="T30" s="178"/>
      <c r="U30" s="178"/>
      <c r="V30" s="178"/>
      <c r="W30" s="178"/>
      <c r="X30" s="178"/>
      <c r="Y30" s="179"/>
    </row>
    <row r="31" spans="1:25" ht="15" customHeight="1" hidden="1">
      <c r="A31" s="175"/>
      <c r="B31" s="180"/>
      <c r="C31" s="181"/>
      <c r="D31" s="176"/>
      <c r="E31" s="178"/>
      <c r="F31" s="178"/>
      <c r="G31" s="178"/>
      <c r="H31" s="178"/>
      <c r="I31" s="178"/>
      <c r="J31" s="178"/>
      <c r="K31" s="178"/>
      <c r="L31" s="178"/>
      <c r="M31" s="178"/>
      <c r="N31" s="178"/>
      <c r="O31" s="178"/>
      <c r="P31" s="178"/>
      <c r="Q31" s="178"/>
      <c r="R31" s="178"/>
      <c r="S31" s="178"/>
      <c r="T31" s="178"/>
      <c r="U31" s="178"/>
      <c r="V31" s="178"/>
      <c r="W31" s="178"/>
      <c r="X31" s="178"/>
      <c r="Y31" s="179"/>
    </row>
    <row r="32" spans="1:25" ht="15" hidden="1">
      <c r="A32" s="175"/>
      <c r="B32" s="180"/>
      <c r="C32" s="181"/>
      <c r="D32" s="176"/>
      <c r="E32" s="178"/>
      <c r="F32" s="178"/>
      <c r="G32" s="178"/>
      <c r="H32" s="178"/>
      <c r="I32" s="178"/>
      <c r="J32" s="178"/>
      <c r="K32" s="178"/>
      <c r="L32" s="178"/>
      <c r="M32" s="178"/>
      <c r="N32" s="178"/>
      <c r="O32" s="178"/>
      <c r="P32" s="178"/>
      <c r="Q32" s="178"/>
      <c r="R32" s="178"/>
      <c r="S32" s="178"/>
      <c r="T32" s="178"/>
      <c r="U32" s="178"/>
      <c r="V32" s="178"/>
      <c r="W32" s="178"/>
      <c r="X32" s="178"/>
      <c r="Y32" s="179"/>
    </row>
    <row r="33" spans="1:25" ht="10.5" customHeight="1" hidden="1">
      <c r="A33" s="175"/>
      <c r="B33" s="180"/>
      <c r="C33" s="181"/>
      <c r="D33" s="183"/>
      <c r="E33" s="184"/>
      <c r="F33" s="184"/>
      <c r="G33" s="184"/>
      <c r="H33" s="184"/>
      <c r="I33" s="184"/>
      <c r="J33" s="184"/>
      <c r="K33" s="184"/>
      <c r="L33" s="184"/>
      <c r="M33" s="184"/>
      <c r="N33" s="184"/>
      <c r="O33" s="184"/>
      <c r="P33" s="184"/>
      <c r="Q33" s="184"/>
      <c r="R33" s="184"/>
      <c r="S33" s="184"/>
      <c r="T33" s="184"/>
      <c r="U33" s="184"/>
      <c r="V33" s="184"/>
      <c r="W33" s="184"/>
      <c r="X33" s="184"/>
      <c r="Y33" s="179"/>
    </row>
    <row r="34" spans="1:25" ht="0.75" customHeight="1" hidden="1">
      <c r="A34" s="175"/>
      <c r="B34" s="180"/>
      <c r="C34" s="181"/>
      <c r="D34" s="183"/>
      <c r="E34" s="184"/>
      <c r="F34" s="184"/>
      <c r="G34" s="184"/>
      <c r="H34" s="184"/>
      <c r="I34" s="184"/>
      <c r="J34" s="184"/>
      <c r="K34" s="184"/>
      <c r="L34" s="184"/>
      <c r="M34" s="184"/>
      <c r="N34" s="184"/>
      <c r="O34" s="184"/>
      <c r="P34" s="184"/>
      <c r="Q34" s="184"/>
      <c r="R34" s="184"/>
      <c r="S34" s="184"/>
      <c r="T34" s="184"/>
      <c r="U34" s="184"/>
      <c r="V34" s="184"/>
      <c r="W34" s="184"/>
      <c r="X34" s="184"/>
      <c r="Y34" s="179"/>
    </row>
    <row r="35" spans="1:25" ht="24" customHeight="1" hidden="1">
      <c r="A35" s="175"/>
      <c r="B35" s="180"/>
      <c r="C35" s="181"/>
      <c r="D35" s="176"/>
      <c r="E35" s="296" t="s">
        <v>296</v>
      </c>
      <c r="F35" s="296"/>
      <c r="G35" s="296"/>
      <c r="H35" s="296"/>
      <c r="I35" s="296"/>
      <c r="J35" s="296"/>
      <c r="K35" s="296"/>
      <c r="L35" s="296"/>
      <c r="M35" s="296"/>
      <c r="N35" s="296"/>
      <c r="O35" s="296"/>
      <c r="P35" s="296"/>
      <c r="Q35" s="296"/>
      <c r="R35" s="296"/>
      <c r="S35" s="296"/>
      <c r="T35" s="296"/>
      <c r="U35" s="296"/>
      <c r="V35" s="296"/>
      <c r="W35" s="296"/>
      <c r="X35" s="296"/>
      <c r="Y35" s="179"/>
    </row>
    <row r="36" spans="1:25" ht="38.25" customHeight="1" hidden="1">
      <c r="A36" s="175"/>
      <c r="B36" s="180"/>
      <c r="C36" s="181"/>
      <c r="D36" s="176"/>
      <c r="E36" s="296"/>
      <c r="F36" s="296"/>
      <c r="G36" s="296"/>
      <c r="H36" s="296"/>
      <c r="I36" s="296"/>
      <c r="J36" s="296"/>
      <c r="K36" s="296"/>
      <c r="L36" s="296"/>
      <c r="M36" s="296"/>
      <c r="N36" s="296"/>
      <c r="O36" s="296"/>
      <c r="P36" s="296"/>
      <c r="Q36" s="296"/>
      <c r="R36" s="296"/>
      <c r="S36" s="296"/>
      <c r="T36" s="296"/>
      <c r="U36" s="296"/>
      <c r="V36" s="296"/>
      <c r="W36" s="296"/>
      <c r="X36" s="296"/>
      <c r="Y36" s="179"/>
    </row>
    <row r="37" spans="1:25" ht="9.75" customHeight="1" hidden="1">
      <c r="A37" s="175"/>
      <c r="B37" s="180"/>
      <c r="C37" s="181"/>
      <c r="D37" s="176"/>
      <c r="E37" s="296"/>
      <c r="F37" s="296"/>
      <c r="G37" s="296"/>
      <c r="H37" s="296"/>
      <c r="I37" s="296"/>
      <c r="J37" s="296"/>
      <c r="K37" s="296"/>
      <c r="L37" s="296"/>
      <c r="M37" s="296"/>
      <c r="N37" s="296"/>
      <c r="O37" s="296"/>
      <c r="P37" s="296"/>
      <c r="Q37" s="296"/>
      <c r="R37" s="296"/>
      <c r="S37" s="296"/>
      <c r="T37" s="296"/>
      <c r="U37" s="296"/>
      <c r="V37" s="296"/>
      <c r="W37" s="296"/>
      <c r="X37" s="296"/>
      <c r="Y37" s="179"/>
    </row>
    <row r="38" spans="1:25" ht="51" customHeight="1" hidden="1">
      <c r="A38" s="175"/>
      <c r="B38" s="180"/>
      <c r="C38" s="181"/>
      <c r="D38" s="176"/>
      <c r="E38" s="296"/>
      <c r="F38" s="296"/>
      <c r="G38" s="296"/>
      <c r="H38" s="296"/>
      <c r="I38" s="296"/>
      <c r="J38" s="296"/>
      <c r="K38" s="296"/>
      <c r="L38" s="296"/>
      <c r="M38" s="296"/>
      <c r="N38" s="296"/>
      <c r="O38" s="296"/>
      <c r="P38" s="296"/>
      <c r="Q38" s="296"/>
      <c r="R38" s="296"/>
      <c r="S38" s="296"/>
      <c r="T38" s="296"/>
      <c r="U38" s="296"/>
      <c r="V38" s="296"/>
      <c r="W38" s="296"/>
      <c r="X38" s="296"/>
      <c r="Y38" s="179"/>
    </row>
    <row r="39" spans="1:25" ht="15" customHeight="1" hidden="1">
      <c r="A39" s="175"/>
      <c r="B39" s="180"/>
      <c r="C39" s="181"/>
      <c r="D39" s="176"/>
      <c r="E39" s="296"/>
      <c r="F39" s="296"/>
      <c r="G39" s="296"/>
      <c r="H39" s="296"/>
      <c r="I39" s="296"/>
      <c r="J39" s="296"/>
      <c r="K39" s="296"/>
      <c r="L39" s="296"/>
      <c r="M39" s="296"/>
      <c r="N39" s="296"/>
      <c r="O39" s="296"/>
      <c r="P39" s="296"/>
      <c r="Q39" s="296"/>
      <c r="R39" s="296"/>
      <c r="S39" s="296"/>
      <c r="T39" s="296"/>
      <c r="U39" s="296"/>
      <c r="V39" s="296"/>
      <c r="W39" s="296"/>
      <c r="X39" s="296"/>
      <c r="Y39" s="179"/>
    </row>
    <row r="40" spans="1:25" ht="12" customHeight="1" hidden="1">
      <c r="A40" s="175"/>
      <c r="B40" s="180"/>
      <c r="C40" s="181"/>
      <c r="D40" s="176"/>
      <c r="E40" s="311" t="s">
        <v>297</v>
      </c>
      <c r="F40" s="311"/>
      <c r="G40" s="311"/>
      <c r="H40" s="311"/>
      <c r="I40" s="311"/>
      <c r="J40" s="311"/>
      <c r="K40" s="311"/>
      <c r="L40" s="311"/>
      <c r="M40" s="311"/>
      <c r="N40" s="311"/>
      <c r="O40" s="311"/>
      <c r="P40" s="311"/>
      <c r="Q40" s="311"/>
      <c r="R40" s="311"/>
      <c r="S40" s="311"/>
      <c r="T40" s="311"/>
      <c r="U40" s="311"/>
      <c r="V40" s="311"/>
      <c r="W40" s="311"/>
      <c r="X40" s="311"/>
      <c r="Y40" s="179"/>
    </row>
    <row r="41" spans="1:25" ht="38.25" customHeight="1" hidden="1">
      <c r="A41" s="175"/>
      <c r="B41" s="180"/>
      <c r="C41" s="181"/>
      <c r="D41" s="176"/>
      <c r="E41" s="296"/>
      <c r="F41" s="296"/>
      <c r="G41" s="296"/>
      <c r="H41" s="296"/>
      <c r="I41" s="296"/>
      <c r="J41" s="296"/>
      <c r="K41" s="296"/>
      <c r="L41" s="296"/>
      <c r="M41" s="296"/>
      <c r="N41" s="296"/>
      <c r="O41" s="296"/>
      <c r="P41" s="296"/>
      <c r="Q41" s="296"/>
      <c r="R41" s="296"/>
      <c r="S41" s="296"/>
      <c r="T41" s="296"/>
      <c r="U41" s="296"/>
      <c r="V41" s="296"/>
      <c r="W41" s="296"/>
      <c r="X41" s="296"/>
      <c r="Y41" s="179"/>
    </row>
    <row r="42" spans="1:25" ht="15" hidden="1">
      <c r="A42" s="175"/>
      <c r="B42" s="180"/>
      <c r="C42" s="181"/>
      <c r="D42" s="176"/>
      <c r="E42" s="296"/>
      <c r="F42" s="296"/>
      <c r="G42" s="296"/>
      <c r="H42" s="296"/>
      <c r="I42" s="296"/>
      <c r="J42" s="296"/>
      <c r="K42" s="296"/>
      <c r="L42" s="296"/>
      <c r="M42" s="296"/>
      <c r="N42" s="296"/>
      <c r="O42" s="296"/>
      <c r="P42" s="296"/>
      <c r="Q42" s="296"/>
      <c r="R42" s="296"/>
      <c r="S42" s="296"/>
      <c r="T42" s="296"/>
      <c r="U42" s="296"/>
      <c r="V42" s="296"/>
      <c r="W42" s="296"/>
      <c r="X42" s="296"/>
      <c r="Y42" s="179"/>
    </row>
    <row r="43" spans="1:25" ht="15" customHeight="1" hidden="1">
      <c r="A43" s="175"/>
      <c r="B43" s="180"/>
      <c r="C43" s="181"/>
      <c r="D43" s="176"/>
      <c r="E43" s="296"/>
      <c r="F43" s="296"/>
      <c r="G43" s="296"/>
      <c r="H43" s="296"/>
      <c r="I43" s="296"/>
      <c r="J43" s="296"/>
      <c r="K43" s="296"/>
      <c r="L43" s="296"/>
      <c r="M43" s="296"/>
      <c r="N43" s="296"/>
      <c r="O43" s="296"/>
      <c r="P43" s="296"/>
      <c r="Q43" s="296"/>
      <c r="R43" s="296"/>
      <c r="S43" s="296"/>
      <c r="T43" s="296"/>
      <c r="U43" s="296"/>
      <c r="V43" s="296"/>
      <c r="W43" s="296"/>
      <c r="X43" s="296"/>
      <c r="Y43" s="179"/>
    </row>
    <row r="44" spans="1:25" ht="25.5" customHeight="1" hidden="1">
      <c r="A44" s="175"/>
      <c r="B44" s="180"/>
      <c r="C44" s="181"/>
      <c r="D44" s="183"/>
      <c r="E44" s="296"/>
      <c r="F44" s="296"/>
      <c r="G44" s="296"/>
      <c r="H44" s="296"/>
      <c r="I44" s="296"/>
      <c r="J44" s="296"/>
      <c r="K44" s="296"/>
      <c r="L44" s="296"/>
      <c r="M44" s="296"/>
      <c r="N44" s="296"/>
      <c r="O44" s="296"/>
      <c r="P44" s="296"/>
      <c r="Q44" s="296"/>
      <c r="R44" s="296"/>
      <c r="S44" s="296"/>
      <c r="T44" s="296"/>
      <c r="U44" s="296"/>
      <c r="V44" s="296"/>
      <c r="W44" s="296"/>
      <c r="X44" s="296"/>
      <c r="Y44" s="179"/>
    </row>
    <row r="45" spans="1:25" ht="0.95" customHeight="1" hidden="1">
      <c r="A45" s="175"/>
      <c r="B45" s="180"/>
      <c r="C45" s="181"/>
      <c r="D45" s="183"/>
      <c r="E45" s="296"/>
      <c r="F45" s="296"/>
      <c r="G45" s="296"/>
      <c r="H45" s="296"/>
      <c r="I45" s="296"/>
      <c r="J45" s="296"/>
      <c r="K45" s="296"/>
      <c r="L45" s="296"/>
      <c r="M45" s="296"/>
      <c r="N45" s="296"/>
      <c r="O45" s="296"/>
      <c r="P45" s="296"/>
      <c r="Q45" s="296"/>
      <c r="R45" s="296"/>
      <c r="S45" s="296"/>
      <c r="T45" s="296"/>
      <c r="U45" s="296"/>
      <c r="V45" s="296"/>
      <c r="W45" s="296"/>
      <c r="X45" s="296"/>
      <c r="Y45" s="179"/>
    </row>
    <row r="46" spans="1:25" ht="24" customHeight="1" hidden="1">
      <c r="A46" s="175"/>
      <c r="B46" s="180"/>
      <c r="C46" s="181"/>
      <c r="D46" s="176"/>
      <c r="E46" s="297" t="s">
        <v>298</v>
      </c>
      <c r="F46" s="297"/>
      <c r="G46" s="297"/>
      <c r="H46" s="297"/>
      <c r="I46" s="297"/>
      <c r="J46" s="297"/>
      <c r="K46" s="297"/>
      <c r="L46" s="297"/>
      <c r="M46" s="297"/>
      <c r="N46" s="297"/>
      <c r="O46" s="297"/>
      <c r="P46" s="297"/>
      <c r="Q46" s="297"/>
      <c r="R46" s="297"/>
      <c r="S46" s="297"/>
      <c r="T46" s="297"/>
      <c r="U46" s="297"/>
      <c r="V46" s="297"/>
      <c r="W46" s="297"/>
      <c r="X46" s="297"/>
      <c r="Y46" s="179"/>
    </row>
    <row r="47" spans="1:25" ht="37.5" customHeight="1" hidden="1">
      <c r="A47" s="175"/>
      <c r="B47" s="180"/>
      <c r="C47" s="181"/>
      <c r="D47" s="176"/>
      <c r="E47" s="297"/>
      <c r="F47" s="297"/>
      <c r="G47" s="297"/>
      <c r="H47" s="297"/>
      <c r="I47" s="297"/>
      <c r="J47" s="297"/>
      <c r="K47" s="297"/>
      <c r="L47" s="297"/>
      <c r="M47" s="297"/>
      <c r="N47" s="297"/>
      <c r="O47" s="297"/>
      <c r="P47" s="297"/>
      <c r="Q47" s="297"/>
      <c r="R47" s="297"/>
      <c r="S47" s="297"/>
      <c r="T47" s="297"/>
      <c r="U47" s="297"/>
      <c r="V47" s="297"/>
      <c r="W47" s="297"/>
      <c r="X47" s="297"/>
      <c r="Y47" s="179"/>
    </row>
    <row r="48" spans="1:25" ht="24" customHeight="1" hidden="1">
      <c r="A48" s="175"/>
      <c r="B48" s="180"/>
      <c r="C48" s="181"/>
      <c r="D48" s="176"/>
      <c r="E48" s="297"/>
      <c r="F48" s="297"/>
      <c r="G48" s="297"/>
      <c r="H48" s="297"/>
      <c r="I48" s="297"/>
      <c r="J48" s="297"/>
      <c r="K48" s="297"/>
      <c r="L48" s="297"/>
      <c r="M48" s="297"/>
      <c r="N48" s="297"/>
      <c r="O48" s="297"/>
      <c r="P48" s="297"/>
      <c r="Q48" s="297"/>
      <c r="R48" s="297"/>
      <c r="S48" s="297"/>
      <c r="T48" s="297"/>
      <c r="U48" s="297"/>
      <c r="V48" s="297"/>
      <c r="W48" s="297"/>
      <c r="X48" s="297"/>
      <c r="Y48" s="179"/>
    </row>
    <row r="49" spans="1:25" ht="51" customHeight="1" hidden="1">
      <c r="A49" s="175"/>
      <c r="B49" s="180"/>
      <c r="C49" s="181"/>
      <c r="D49" s="176"/>
      <c r="E49" s="297"/>
      <c r="F49" s="297"/>
      <c r="G49" s="297"/>
      <c r="H49" s="297"/>
      <c r="I49" s="297"/>
      <c r="J49" s="297"/>
      <c r="K49" s="297"/>
      <c r="L49" s="297"/>
      <c r="M49" s="297"/>
      <c r="N49" s="297"/>
      <c r="O49" s="297"/>
      <c r="P49" s="297"/>
      <c r="Q49" s="297"/>
      <c r="R49" s="297"/>
      <c r="S49" s="297"/>
      <c r="T49" s="297"/>
      <c r="U49" s="297"/>
      <c r="V49" s="297"/>
      <c r="W49" s="297"/>
      <c r="X49" s="297"/>
      <c r="Y49" s="179"/>
    </row>
    <row r="50" spans="1:25" ht="15" hidden="1">
      <c r="A50" s="175"/>
      <c r="B50" s="180"/>
      <c r="C50" s="181"/>
      <c r="D50" s="176"/>
      <c r="E50" s="297"/>
      <c r="F50" s="297"/>
      <c r="G50" s="297"/>
      <c r="H50" s="297"/>
      <c r="I50" s="297"/>
      <c r="J50" s="297"/>
      <c r="K50" s="297"/>
      <c r="L50" s="297"/>
      <c r="M50" s="297"/>
      <c r="N50" s="297"/>
      <c r="O50" s="297"/>
      <c r="P50" s="297"/>
      <c r="Q50" s="297"/>
      <c r="R50" s="297"/>
      <c r="S50" s="297"/>
      <c r="T50" s="297"/>
      <c r="U50" s="297"/>
      <c r="V50" s="297"/>
      <c r="W50" s="297"/>
      <c r="X50" s="297"/>
      <c r="Y50" s="179"/>
    </row>
    <row r="51" spans="1:25" ht="15" hidden="1">
      <c r="A51" s="175"/>
      <c r="B51" s="180"/>
      <c r="C51" s="181"/>
      <c r="D51" s="176"/>
      <c r="E51" s="297"/>
      <c r="F51" s="297"/>
      <c r="G51" s="297"/>
      <c r="H51" s="297"/>
      <c r="I51" s="297"/>
      <c r="J51" s="297"/>
      <c r="K51" s="297"/>
      <c r="L51" s="297"/>
      <c r="M51" s="297"/>
      <c r="N51" s="297"/>
      <c r="O51" s="297"/>
      <c r="P51" s="297"/>
      <c r="Q51" s="297"/>
      <c r="R51" s="297"/>
      <c r="S51" s="297"/>
      <c r="T51" s="297"/>
      <c r="U51" s="297"/>
      <c r="V51" s="297"/>
      <c r="W51" s="297"/>
      <c r="X51" s="297"/>
      <c r="Y51" s="179"/>
    </row>
    <row r="52" spans="1:25" ht="15" hidden="1">
      <c r="A52" s="175"/>
      <c r="B52" s="180"/>
      <c r="C52" s="181"/>
      <c r="D52" s="176"/>
      <c r="E52" s="297"/>
      <c r="F52" s="297"/>
      <c r="G52" s="297"/>
      <c r="H52" s="297"/>
      <c r="I52" s="297"/>
      <c r="J52" s="297"/>
      <c r="K52" s="297"/>
      <c r="L52" s="297"/>
      <c r="M52" s="297"/>
      <c r="N52" s="297"/>
      <c r="O52" s="297"/>
      <c r="P52" s="297"/>
      <c r="Q52" s="297"/>
      <c r="R52" s="297"/>
      <c r="S52" s="297"/>
      <c r="T52" s="297"/>
      <c r="U52" s="297"/>
      <c r="V52" s="297"/>
      <c r="W52" s="297"/>
      <c r="X52" s="297"/>
      <c r="Y52" s="179"/>
    </row>
    <row r="53" spans="1:25" ht="15" hidden="1">
      <c r="A53" s="175"/>
      <c r="B53" s="180"/>
      <c r="C53" s="181"/>
      <c r="D53" s="176"/>
      <c r="E53" s="297"/>
      <c r="F53" s="297"/>
      <c r="G53" s="297"/>
      <c r="H53" s="297"/>
      <c r="I53" s="297"/>
      <c r="J53" s="297"/>
      <c r="K53" s="297"/>
      <c r="L53" s="297"/>
      <c r="M53" s="297"/>
      <c r="N53" s="297"/>
      <c r="O53" s="297"/>
      <c r="P53" s="297"/>
      <c r="Q53" s="297"/>
      <c r="R53" s="297"/>
      <c r="S53" s="297"/>
      <c r="T53" s="297"/>
      <c r="U53" s="297"/>
      <c r="V53" s="297"/>
      <c r="W53" s="297"/>
      <c r="X53" s="297"/>
      <c r="Y53" s="179"/>
    </row>
    <row r="54" spans="1:25" ht="15" customHeight="1" hidden="1">
      <c r="A54" s="175"/>
      <c r="B54" s="180"/>
      <c r="C54" s="181"/>
      <c r="D54" s="176"/>
      <c r="E54" s="297"/>
      <c r="F54" s="297"/>
      <c r="G54" s="297"/>
      <c r="H54" s="297"/>
      <c r="I54" s="297"/>
      <c r="J54" s="297"/>
      <c r="K54" s="297"/>
      <c r="L54" s="297"/>
      <c r="M54" s="297"/>
      <c r="N54" s="297"/>
      <c r="O54" s="297"/>
      <c r="P54" s="297"/>
      <c r="Q54" s="297"/>
      <c r="R54" s="297"/>
      <c r="S54" s="297"/>
      <c r="T54" s="297"/>
      <c r="U54" s="297"/>
      <c r="V54" s="297"/>
      <c r="W54" s="297"/>
      <c r="X54" s="297"/>
      <c r="Y54" s="179"/>
    </row>
    <row r="55" spans="1:25" ht="15" hidden="1">
      <c r="A55" s="175"/>
      <c r="B55" s="180"/>
      <c r="C55" s="181"/>
      <c r="D55" s="176"/>
      <c r="E55" s="297"/>
      <c r="F55" s="297"/>
      <c r="G55" s="297"/>
      <c r="H55" s="297"/>
      <c r="I55" s="297"/>
      <c r="J55" s="297"/>
      <c r="K55" s="297"/>
      <c r="L55" s="297"/>
      <c r="M55" s="297"/>
      <c r="N55" s="297"/>
      <c r="O55" s="297"/>
      <c r="P55" s="297"/>
      <c r="Q55" s="297"/>
      <c r="R55" s="297"/>
      <c r="S55" s="297"/>
      <c r="T55" s="297"/>
      <c r="U55" s="297"/>
      <c r="V55" s="297"/>
      <c r="W55" s="297"/>
      <c r="X55" s="297"/>
      <c r="Y55" s="179"/>
    </row>
    <row r="56" spans="1:25" ht="17.25" customHeight="1" hidden="1">
      <c r="A56" s="175"/>
      <c r="B56" s="180"/>
      <c r="C56" s="181"/>
      <c r="D56" s="183"/>
      <c r="E56" s="297"/>
      <c r="F56" s="297"/>
      <c r="G56" s="297"/>
      <c r="H56" s="297"/>
      <c r="I56" s="297"/>
      <c r="J56" s="297"/>
      <c r="K56" s="297"/>
      <c r="L56" s="297"/>
      <c r="M56" s="297"/>
      <c r="N56" s="297"/>
      <c r="O56" s="297"/>
      <c r="P56" s="297"/>
      <c r="Q56" s="297"/>
      <c r="R56" s="297"/>
      <c r="S56" s="297"/>
      <c r="T56" s="297"/>
      <c r="U56" s="297"/>
      <c r="V56" s="297"/>
      <c r="W56" s="297"/>
      <c r="X56" s="297"/>
      <c r="Y56" s="179"/>
    </row>
    <row r="57" spans="1:25" ht="0.95" customHeight="1" hidden="1">
      <c r="A57" s="175"/>
      <c r="B57" s="180"/>
      <c r="C57" s="181"/>
      <c r="D57" s="183"/>
      <c r="E57" s="297"/>
      <c r="F57" s="297"/>
      <c r="G57" s="297"/>
      <c r="H57" s="297"/>
      <c r="I57" s="297"/>
      <c r="J57" s="297"/>
      <c r="K57" s="297"/>
      <c r="L57" s="297"/>
      <c r="M57" s="297"/>
      <c r="N57" s="297"/>
      <c r="O57" s="297"/>
      <c r="P57" s="297"/>
      <c r="Q57" s="297"/>
      <c r="R57" s="297"/>
      <c r="S57" s="297"/>
      <c r="T57" s="297"/>
      <c r="U57" s="297"/>
      <c r="V57" s="297"/>
      <c r="W57" s="297"/>
      <c r="X57" s="297"/>
      <c r="Y57" s="179"/>
    </row>
    <row r="58" spans="1:25" ht="15" customHeight="1" hidden="1">
      <c r="A58" s="175"/>
      <c r="B58" s="180"/>
      <c r="C58" s="181"/>
      <c r="D58" s="176"/>
      <c r="E58" s="307" t="s">
        <v>299</v>
      </c>
      <c r="F58" s="307"/>
      <c r="G58" s="307"/>
      <c r="H58" s="308" t="s">
        <v>310</v>
      </c>
      <c r="I58" s="309"/>
      <c r="J58" s="309"/>
      <c r="K58" s="309"/>
      <c r="L58" s="309"/>
      <c r="M58" s="309"/>
      <c r="N58" s="309"/>
      <c r="O58" s="309"/>
      <c r="P58" s="309"/>
      <c r="Q58" s="309"/>
      <c r="R58" s="309"/>
      <c r="S58" s="309"/>
      <c r="T58" s="309"/>
      <c r="U58" s="309"/>
      <c r="V58" s="309"/>
      <c r="W58" s="309"/>
      <c r="X58" s="309"/>
      <c r="Y58" s="179"/>
    </row>
    <row r="59" spans="1:25" ht="15" customHeight="1" hidden="1">
      <c r="A59" s="175"/>
      <c r="B59" s="180"/>
      <c r="C59" s="181"/>
      <c r="D59" s="176"/>
      <c r="E59" s="307" t="s">
        <v>309</v>
      </c>
      <c r="F59" s="307"/>
      <c r="G59" s="307"/>
      <c r="H59" s="308" t="s">
        <v>308</v>
      </c>
      <c r="I59" s="309"/>
      <c r="J59" s="309"/>
      <c r="K59" s="309"/>
      <c r="L59" s="309"/>
      <c r="M59" s="309"/>
      <c r="N59" s="309"/>
      <c r="O59" s="309"/>
      <c r="P59" s="309"/>
      <c r="Q59" s="309"/>
      <c r="R59" s="309"/>
      <c r="S59" s="309"/>
      <c r="T59" s="309"/>
      <c r="U59" s="309"/>
      <c r="V59" s="309"/>
      <c r="W59" s="309"/>
      <c r="X59" s="309"/>
      <c r="Y59" s="179"/>
    </row>
    <row r="60" spans="1:25" ht="15" customHeight="1" hidden="1">
      <c r="A60" s="175"/>
      <c r="B60" s="180"/>
      <c r="C60" s="181"/>
      <c r="D60" s="176"/>
      <c r="E60" s="194"/>
      <c r="F60" s="195"/>
      <c r="G60" s="196"/>
      <c r="H60" s="197"/>
      <c r="I60" s="195"/>
      <c r="J60" s="195"/>
      <c r="K60" s="195"/>
      <c r="L60" s="195"/>
      <c r="M60" s="195"/>
      <c r="N60" s="195"/>
      <c r="O60" s="195"/>
      <c r="P60" s="195"/>
      <c r="Q60" s="195"/>
      <c r="R60" s="195"/>
      <c r="S60" s="195"/>
      <c r="T60" s="195"/>
      <c r="U60" s="195"/>
      <c r="V60" s="195"/>
      <c r="W60" s="195"/>
      <c r="X60" s="195"/>
      <c r="Y60" s="179"/>
    </row>
    <row r="61" spans="1:25" ht="15" customHeight="1" hidden="1">
      <c r="A61" s="175"/>
      <c r="B61" s="180"/>
      <c r="C61" s="181"/>
      <c r="D61" s="176"/>
      <c r="Y61" s="179"/>
    </row>
    <row r="62" spans="1:25" ht="27.75" customHeight="1" hidden="1">
      <c r="A62" s="175"/>
      <c r="B62" s="180"/>
      <c r="C62" s="181"/>
      <c r="D62" s="176"/>
      <c r="Y62" s="179"/>
    </row>
    <row r="63" spans="1:25" ht="15" hidden="1">
      <c r="A63" s="175"/>
      <c r="B63" s="180"/>
      <c r="C63" s="181"/>
      <c r="D63" s="176"/>
      <c r="E63" s="178"/>
      <c r="F63" s="178"/>
      <c r="G63" s="178"/>
      <c r="H63" s="178"/>
      <c r="I63" s="178"/>
      <c r="J63" s="178"/>
      <c r="K63" s="178"/>
      <c r="L63" s="178"/>
      <c r="M63" s="178"/>
      <c r="N63" s="178"/>
      <c r="O63" s="178"/>
      <c r="P63" s="178"/>
      <c r="Q63" s="178"/>
      <c r="R63" s="178"/>
      <c r="S63" s="178"/>
      <c r="T63" s="178"/>
      <c r="U63" s="178"/>
      <c r="V63" s="178"/>
      <c r="W63" s="178"/>
      <c r="X63" s="178"/>
      <c r="Y63" s="179"/>
    </row>
    <row r="64" spans="1:25" ht="15" hidden="1">
      <c r="A64" s="175"/>
      <c r="B64" s="180"/>
      <c r="C64" s="181"/>
      <c r="D64" s="176"/>
      <c r="E64" s="178"/>
      <c r="F64" s="178"/>
      <c r="G64" s="178"/>
      <c r="H64" s="178"/>
      <c r="I64" s="178"/>
      <c r="J64" s="178"/>
      <c r="K64" s="178"/>
      <c r="L64" s="178"/>
      <c r="M64" s="178"/>
      <c r="N64" s="178"/>
      <c r="O64" s="178"/>
      <c r="P64" s="178"/>
      <c r="Q64" s="178"/>
      <c r="R64" s="178"/>
      <c r="S64" s="178"/>
      <c r="T64" s="178"/>
      <c r="U64" s="178"/>
      <c r="V64" s="178"/>
      <c r="W64" s="178"/>
      <c r="X64" s="178"/>
      <c r="Y64" s="179"/>
    </row>
    <row r="65" spans="1:25" ht="15" hidden="1">
      <c r="A65" s="175"/>
      <c r="B65" s="180"/>
      <c r="C65" s="181"/>
      <c r="D65" s="176"/>
      <c r="E65" s="178"/>
      <c r="F65" s="178"/>
      <c r="G65" s="178"/>
      <c r="H65" s="178"/>
      <c r="I65" s="178"/>
      <c r="J65" s="178"/>
      <c r="K65" s="178"/>
      <c r="L65" s="178"/>
      <c r="M65" s="178"/>
      <c r="N65" s="178"/>
      <c r="O65" s="178"/>
      <c r="P65" s="178"/>
      <c r="Q65" s="178"/>
      <c r="R65" s="178"/>
      <c r="S65" s="178"/>
      <c r="T65" s="178"/>
      <c r="U65" s="178"/>
      <c r="V65" s="178"/>
      <c r="W65" s="178"/>
      <c r="X65" s="178"/>
      <c r="Y65" s="179"/>
    </row>
    <row r="66" spans="1:25" ht="15" customHeight="1" hidden="1">
      <c r="A66" s="175"/>
      <c r="B66" s="180"/>
      <c r="C66" s="181"/>
      <c r="D66" s="176"/>
      <c r="E66" s="178"/>
      <c r="F66" s="178"/>
      <c r="G66" s="178"/>
      <c r="H66" s="178"/>
      <c r="I66" s="178"/>
      <c r="J66" s="178"/>
      <c r="K66" s="178"/>
      <c r="L66" s="178"/>
      <c r="M66" s="178"/>
      <c r="N66" s="178"/>
      <c r="O66" s="178"/>
      <c r="P66" s="178"/>
      <c r="Q66" s="178"/>
      <c r="R66" s="178"/>
      <c r="S66" s="178"/>
      <c r="T66" s="178"/>
      <c r="U66" s="178"/>
      <c r="V66" s="178"/>
      <c r="W66" s="178"/>
      <c r="X66" s="178"/>
      <c r="Y66" s="179"/>
    </row>
    <row r="67" spans="1:25" ht="15" hidden="1">
      <c r="A67" s="175"/>
      <c r="B67" s="180"/>
      <c r="C67" s="181"/>
      <c r="D67" s="176"/>
      <c r="E67" s="178"/>
      <c r="F67" s="178"/>
      <c r="G67" s="178"/>
      <c r="H67" s="178"/>
      <c r="I67" s="178"/>
      <c r="J67" s="178"/>
      <c r="K67" s="178"/>
      <c r="L67" s="178"/>
      <c r="M67" s="178"/>
      <c r="N67" s="178"/>
      <c r="O67" s="178"/>
      <c r="P67" s="178"/>
      <c r="Q67" s="178"/>
      <c r="R67" s="178"/>
      <c r="S67" s="178"/>
      <c r="T67" s="178"/>
      <c r="U67" s="178"/>
      <c r="V67" s="178"/>
      <c r="W67" s="178"/>
      <c r="X67" s="178"/>
      <c r="Y67" s="179"/>
    </row>
    <row r="68" spans="1:25" ht="81" customHeight="1" hidden="1">
      <c r="A68" s="175"/>
      <c r="B68" s="180"/>
      <c r="C68" s="181"/>
      <c r="D68" s="183"/>
      <c r="E68" s="184"/>
      <c r="F68" s="184"/>
      <c r="G68" s="184"/>
      <c r="H68" s="184"/>
      <c r="I68" s="184"/>
      <c r="J68" s="184"/>
      <c r="K68" s="184"/>
      <c r="L68" s="184"/>
      <c r="M68" s="184"/>
      <c r="N68" s="184"/>
      <c r="O68" s="184"/>
      <c r="P68" s="184"/>
      <c r="Q68" s="184"/>
      <c r="R68" s="184"/>
      <c r="S68" s="184"/>
      <c r="T68" s="184"/>
      <c r="U68" s="184"/>
      <c r="V68" s="184"/>
      <c r="W68" s="184"/>
      <c r="X68" s="184"/>
      <c r="Y68" s="179"/>
    </row>
    <row r="69" spans="1:25" ht="0.95" customHeight="1" hidden="1">
      <c r="A69" s="175"/>
      <c r="B69" s="180"/>
      <c r="C69" s="181"/>
      <c r="D69" s="183"/>
      <c r="E69" s="184"/>
      <c r="F69" s="184"/>
      <c r="G69" s="184"/>
      <c r="H69" s="184"/>
      <c r="I69" s="184"/>
      <c r="J69" s="184"/>
      <c r="K69" s="184"/>
      <c r="L69" s="184"/>
      <c r="M69" s="184"/>
      <c r="N69" s="184"/>
      <c r="O69" s="184"/>
      <c r="P69" s="184"/>
      <c r="Q69" s="184"/>
      <c r="R69" s="184"/>
      <c r="S69" s="184"/>
      <c r="T69" s="184"/>
      <c r="U69" s="184"/>
      <c r="V69" s="184"/>
      <c r="W69" s="184"/>
      <c r="X69" s="184"/>
      <c r="Y69" s="179"/>
    </row>
    <row r="70" spans="1:25" ht="26.25" customHeight="1" hidden="1">
      <c r="A70" s="175"/>
      <c r="B70" s="180"/>
      <c r="C70" s="181"/>
      <c r="D70" s="176"/>
      <c r="E70" s="198"/>
      <c r="F70" s="198"/>
      <c r="G70" s="198"/>
      <c r="H70" s="198"/>
      <c r="I70" s="198"/>
      <c r="J70" s="198"/>
      <c r="K70" s="198"/>
      <c r="L70" s="198"/>
      <c r="M70" s="198"/>
      <c r="N70" s="198"/>
      <c r="O70" s="198"/>
      <c r="P70" s="198"/>
      <c r="Q70" s="198"/>
      <c r="R70" s="198"/>
      <c r="S70" s="198"/>
      <c r="T70" s="198"/>
      <c r="U70" s="198"/>
      <c r="V70" s="198"/>
      <c r="W70" s="198"/>
      <c r="X70" s="198"/>
      <c r="Y70" s="179"/>
    </row>
    <row r="71" spans="1:25" ht="29.25" customHeight="1" hidden="1">
      <c r="A71" s="175"/>
      <c r="B71" s="180"/>
      <c r="C71" s="181"/>
      <c r="D71" s="176"/>
      <c r="E71" s="198"/>
      <c r="F71" s="198"/>
      <c r="G71" s="198"/>
      <c r="H71" s="198"/>
      <c r="I71" s="198"/>
      <c r="J71" s="198"/>
      <c r="K71" s="198"/>
      <c r="L71" s="198"/>
      <c r="M71" s="198"/>
      <c r="N71" s="198"/>
      <c r="O71" s="198"/>
      <c r="P71" s="198"/>
      <c r="Q71" s="198"/>
      <c r="R71" s="198"/>
      <c r="S71" s="198"/>
      <c r="T71" s="198"/>
      <c r="U71" s="198"/>
      <c r="V71" s="198"/>
      <c r="W71" s="198"/>
      <c r="X71" s="198"/>
      <c r="Y71" s="179"/>
    </row>
    <row r="72" spans="1:25" ht="27" customHeight="1" hidden="1">
      <c r="A72" s="175"/>
      <c r="B72" s="180"/>
      <c r="C72" s="181"/>
      <c r="D72" s="176"/>
      <c r="E72" s="198"/>
      <c r="F72" s="198"/>
      <c r="G72" s="198"/>
      <c r="H72" s="198"/>
      <c r="I72" s="198"/>
      <c r="J72" s="198"/>
      <c r="K72" s="198"/>
      <c r="L72" s="198"/>
      <c r="M72" s="198"/>
      <c r="N72" s="198"/>
      <c r="O72" s="198"/>
      <c r="P72" s="198"/>
      <c r="Q72" s="198"/>
      <c r="R72" s="198"/>
      <c r="S72" s="198"/>
      <c r="T72" s="198"/>
      <c r="U72" s="198"/>
      <c r="V72" s="198"/>
      <c r="W72" s="198"/>
      <c r="X72" s="198"/>
      <c r="Y72" s="179"/>
    </row>
    <row r="73" spans="1:25" ht="38.25" customHeight="1" hidden="1">
      <c r="A73" s="175"/>
      <c r="B73" s="180"/>
      <c r="C73" s="181"/>
      <c r="D73" s="176"/>
      <c r="E73" s="198"/>
      <c r="F73" s="198"/>
      <c r="G73" s="198"/>
      <c r="H73" s="198"/>
      <c r="I73" s="198"/>
      <c r="J73" s="198"/>
      <c r="K73" s="198"/>
      <c r="L73" s="198"/>
      <c r="M73" s="198"/>
      <c r="N73" s="198"/>
      <c r="O73" s="198"/>
      <c r="P73" s="198"/>
      <c r="Q73" s="198"/>
      <c r="R73" s="198"/>
      <c r="S73" s="198"/>
      <c r="T73" s="198"/>
      <c r="U73" s="198"/>
      <c r="V73" s="198"/>
      <c r="W73" s="198"/>
      <c r="X73" s="198"/>
      <c r="Y73" s="179"/>
    </row>
    <row r="74" spans="1:25" ht="15" hidden="1">
      <c r="A74" s="175"/>
      <c r="B74" s="180"/>
      <c r="C74" s="181"/>
      <c r="D74" s="176"/>
      <c r="E74" s="199"/>
      <c r="F74" s="199"/>
      <c r="G74" s="199"/>
      <c r="H74" s="199"/>
      <c r="I74" s="199"/>
      <c r="J74" s="199"/>
      <c r="K74" s="199"/>
      <c r="L74" s="199"/>
      <c r="M74" s="199"/>
      <c r="N74" s="199"/>
      <c r="O74" s="199"/>
      <c r="P74" s="199"/>
      <c r="Q74" s="199"/>
      <c r="R74" s="199"/>
      <c r="S74" s="199"/>
      <c r="T74" s="199"/>
      <c r="U74" s="199"/>
      <c r="V74" s="199"/>
      <c r="W74" s="199"/>
      <c r="X74" s="199"/>
      <c r="Y74" s="179"/>
    </row>
    <row r="75" spans="1:25" ht="131.25" customHeight="1" hidden="1">
      <c r="A75" s="175"/>
      <c r="B75" s="180"/>
      <c r="C75" s="181"/>
      <c r="D75" s="176"/>
      <c r="E75" s="199"/>
      <c r="F75" s="199"/>
      <c r="G75" s="199"/>
      <c r="H75" s="199"/>
      <c r="I75" s="199"/>
      <c r="J75" s="199"/>
      <c r="K75" s="199"/>
      <c r="L75" s="199"/>
      <c r="M75" s="199"/>
      <c r="N75" s="199"/>
      <c r="O75" s="199"/>
      <c r="P75" s="199"/>
      <c r="Q75" s="199"/>
      <c r="R75" s="199"/>
      <c r="S75" s="199"/>
      <c r="T75" s="199"/>
      <c r="U75" s="199"/>
      <c r="V75" s="199"/>
      <c r="W75" s="199"/>
      <c r="X75" s="199"/>
      <c r="Y75" s="179"/>
    </row>
    <row r="76" spans="1:25" ht="26.25" customHeight="1" hidden="1">
      <c r="A76" s="175"/>
      <c r="B76" s="180"/>
      <c r="C76" s="181"/>
      <c r="D76" s="176"/>
      <c r="E76" s="299" t="s">
        <v>307</v>
      </c>
      <c r="F76" s="299"/>
      <c r="G76" s="299"/>
      <c r="H76" s="300" t="s">
        <v>324</v>
      </c>
      <c r="I76" s="301"/>
      <c r="J76" s="301"/>
      <c r="K76" s="301"/>
      <c r="L76" s="301"/>
      <c r="M76" s="301"/>
      <c r="N76" s="301"/>
      <c r="O76" s="301"/>
      <c r="P76" s="301"/>
      <c r="Q76" s="301"/>
      <c r="R76" s="301"/>
      <c r="S76" s="301"/>
      <c r="T76" s="301"/>
      <c r="U76" s="301"/>
      <c r="V76" s="301"/>
      <c r="W76" s="301"/>
      <c r="X76" s="301"/>
      <c r="Y76" s="179"/>
    </row>
    <row r="77" spans="1:25" ht="15" customHeight="1" hidden="1">
      <c r="A77" s="175"/>
      <c r="B77" s="180"/>
      <c r="C77" s="181"/>
      <c r="D77" s="176"/>
      <c r="E77" s="299" t="s">
        <v>315</v>
      </c>
      <c r="F77" s="299"/>
      <c r="G77" s="299"/>
      <c r="H77" s="302" t="s">
        <v>325</v>
      </c>
      <c r="I77" s="303"/>
      <c r="J77" s="303"/>
      <c r="K77" s="303"/>
      <c r="L77" s="303"/>
      <c r="M77" s="303"/>
      <c r="N77" s="303"/>
      <c r="O77" s="303"/>
      <c r="P77" s="303"/>
      <c r="Q77" s="303"/>
      <c r="R77" s="303"/>
      <c r="S77" s="303"/>
      <c r="T77" s="303"/>
      <c r="U77" s="303"/>
      <c r="V77" s="303"/>
      <c r="W77" s="303"/>
      <c r="X77" s="303"/>
      <c r="Y77" s="179"/>
    </row>
    <row r="78" spans="1:25" ht="15" customHeight="1" hidden="1">
      <c r="A78" s="175"/>
      <c r="B78" s="180"/>
      <c r="C78" s="181"/>
      <c r="D78" s="176"/>
      <c r="E78" s="299"/>
      <c r="F78" s="299"/>
      <c r="G78" s="299"/>
      <c r="H78" s="304"/>
      <c r="I78" s="305"/>
      <c r="J78" s="305"/>
      <c r="K78" s="305"/>
      <c r="L78" s="305"/>
      <c r="M78" s="305"/>
      <c r="N78" s="305"/>
      <c r="O78" s="305"/>
      <c r="P78" s="305"/>
      <c r="Q78" s="305"/>
      <c r="R78" s="305"/>
      <c r="S78" s="305"/>
      <c r="T78" s="305"/>
      <c r="U78" s="305"/>
      <c r="V78" s="305"/>
      <c r="W78" s="305"/>
      <c r="X78" s="305"/>
      <c r="Y78" s="179"/>
    </row>
    <row r="79" spans="1:25" ht="15" customHeight="1" hidden="1">
      <c r="A79" s="175"/>
      <c r="B79" s="180"/>
      <c r="C79" s="181"/>
      <c r="D79" s="176"/>
      <c r="E79" s="310" t="s">
        <v>326</v>
      </c>
      <c r="F79" s="310"/>
      <c r="G79" s="310"/>
      <c r="H79" s="310"/>
      <c r="I79" s="310"/>
      <c r="J79" s="310"/>
      <c r="K79" s="310"/>
      <c r="L79" s="310"/>
      <c r="M79" s="310"/>
      <c r="N79" s="310"/>
      <c r="O79" s="310"/>
      <c r="P79" s="310"/>
      <c r="Q79" s="310"/>
      <c r="R79" s="310"/>
      <c r="S79" s="310"/>
      <c r="T79" s="310"/>
      <c r="U79" s="310"/>
      <c r="V79" s="310"/>
      <c r="W79" s="310"/>
      <c r="X79" s="310"/>
      <c r="Y79" s="179"/>
    </row>
    <row r="80" spans="1:25" ht="15" hidden="1">
      <c r="A80" s="175"/>
      <c r="B80" s="180"/>
      <c r="C80" s="181"/>
      <c r="D80" s="176"/>
      <c r="E80" s="310"/>
      <c r="F80" s="310"/>
      <c r="G80" s="310"/>
      <c r="H80" s="310"/>
      <c r="I80" s="310"/>
      <c r="J80" s="310"/>
      <c r="K80" s="310"/>
      <c r="L80" s="310"/>
      <c r="M80" s="310"/>
      <c r="N80" s="310"/>
      <c r="O80" s="310"/>
      <c r="P80" s="310"/>
      <c r="Q80" s="310"/>
      <c r="R80" s="310"/>
      <c r="S80" s="310"/>
      <c r="T80" s="310"/>
      <c r="U80" s="310"/>
      <c r="V80" s="310"/>
      <c r="W80" s="310"/>
      <c r="X80" s="310"/>
      <c r="Y80" s="179"/>
    </row>
    <row r="81" spans="1:25" ht="15" hidden="1">
      <c r="A81" s="175"/>
      <c r="B81" s="180"/>
      <c r="C81" s="181"/>
      <c r="D81" s="176"/>
      <c r="E81" s="310"/>
      <c r="F81" s="310"/>
      <c r="G81" s="310"/>
      <c r="H81" s="310"/>
      <c r="I81" s="310"/>
      <c r="J81" s="310"/>
      <c r="K81" s="310"/>
      <c r="L81" s="310"/>
      <c r="M81" s="310"/>
      <c r="N81" s="310"/>
      <c r="O81" s="310"/>
      <c r="P81" s="310"/>
      <c r="Q81" s="310"/>
      <c r="R81" s="310"/>
      <c r="S81" s="310"/>
      <c r="T81" s="310"/>
      <c r="U81" s="310"/>
      <c r="V81" s="310"/>
      <c r="W81" s="310"/>
      <c r="X81" s="310"/>
      <c r="Y81" s="179"/>
    </row>
    <row r="82" spans="1:25" ht="15" hidden="1">
      <c r="A82" s="175"/>
      <c r="B82" s="180"/>
      <c r="C82" s="181"/>
      <c r="D82" s="176"/>
      <c r="E82" s="310"/>
      <c r="F82" s="310"/>
      <c r="G82" s="310"/>
      <c r="H82" s="310"/>
      <c r="I82" s="310"/>
      <c r="J82" s="310"/>
      <c r="K82" s="310"/>
      <c r="L82" s="310"/>
      <c r="M82" s="310"/>
      <c r="N82" s="310"/>
      <c r="O82" s="310"/>
      <c r="P82" s="310"/>
      <c r="Q82" s="310"/>
      <c r="R82" s="310"/>
      <c r="S82" s="310"/>
      <c r="T82" s="310"/>
      <c r="U82" s="310"/>
      <c r="V82" s="310"/>
      <c r="W82" s="310"/>
      <c r="X82" s="310"/>
      <c r="Y82" s="179"/>
    </row>
    <row r="83" spans="1:25" ht="15" hidden="1">
      <c r="A83" s="175"/>
      <c r="B83" s="180"/>
      <c r="C83" s="181"/>
      <c r="D83" s="176"/>
      <c r="E83" s="310"/>
      <c r="F83" s="310"/>
      <c r="G83" s="310"/>
      <c r="H83" s="310"/>
      <c r="I83" s="310"/>
      <c r="J83" s="310"/>
      <c r="K83" s="310"/>
      <c r="L83" s="310"/>
      <c r="M83" s="310"/>
      <c r="N83" s="310"/>
      <c r="O83" s="310"/>
      <c r="P83" s="310"/>
      <c r="Q83" s="310"/>
      <c r="R83" s="310"/>
      <c r="S83" s="310"/>
      <c r="T83" s="310"/>
      <c r="U83" s="310"/>
      <c r="V83" s="310"/>
      <c r="W83" s="310"/>
      <c r="X83" s="310"/>
      <c r="Y83" s="179"/>
    </row>
    <row r="84" spans="1:25" ht="15" hidden="1">
      <c r="A84" s="175"/>
      <c r="B84" s="180"/>
      <c r="C84" s="181"/>
      <c r="D84" s="176"/>
      <c r="E84" s="310"/>
      <c r="F84" s="310"/>
      <c r="G84" s="310"/>
      <c r="H84" s="310"/>
      <c r="I84" s="310"/>
      <c r="J84" s="310"/>
      <c r="K84" s="310"/>
      <c r="L84" s="310"/>
      <c r="M84" s="310"/>
      <c r="N84" s="310"/>
      <c r="O84" s="310"/>
      <c r="P84" s="310"/>
      <c r="Q84" s="310"/>
      <c r="R84" s="310"/>
      <c r="S84" s="310"/>
      <c r="T84" s="310"/>
      <c r="U84" s="310"/>
      <c r="V84" s="310"/>
      <c r="W84" s="310"/>
      <c r="X84" s="310"/>
      <c r="Y84" s="179"/>
    </row>
    <row r="85" spans="1:25" ht="15" hidden="1">
      <c r="A85" s="175"/>
      <c r="B85" s="180"/>
      <c r="C85" s="181"/>
      <c r="D85" s="176"/>
      <c r="E85" s="310"/>
      <c r="F85" s="310"/>
      <c r="G85" s="310"/>
      <c r="H85" s="310"/>
      <c r="I85" s="310"/>
      <c r="J85" s="310"/>
      <c r="K85" s="310"/>
      <c r="L85" s="310"/>
      <c r="M85" s="310"/>
      <c r="N85" s="310"/>
      <c r="O85" s="310"/>
      <c r="P85" s="310"/>
      <c r="Q85" s="310"/>
      <c r="R85" s="310"/>
      <c r="S85" s="310"/>
      <c r="T85" s="310"/>
      <c r="U85" s="310"/>
      <c r="V85" s="310"/>
      <c r="W85" s="310"/>
      <c r="X85" s="310"/>
      <c r="Y85" s="179"/>
    </row>
    <row r="86" spans="1:25" ht="15" hidden="1">
      <c r="A86" s="175"/>
      <c r="B86" s="180"/>
      <c r="C86" s="181"/>
      <c r="D86" s="176"/>
      <c r="E86" s="310"/>
      <c r="F86" s="310"/>
      <c r="G86" s="310"/>
      <c r="H86" s="310"/>
      <c r="I86" s="310"/>
      <c r="J86" s="310"/>
      <c r="K86" s="310"/>
      <c r="L86" s="310"/>
      <c r="M86" s="310"/>
      <c r="N86" s="310"/>
      <c r="O86" s="310"/>
      <c r="P86" s="310"/>
      <c r="Q86" s="310"/>
      <c r="R86" s="310"/>
      <c r="S86" s="310"/>
      <c r="T86" s="310"/>
      <c r="U86" s="310"/>
      <c r="V86" s="310"/>
      <c r="W86" s="310"/>
      <c r="X86" s="310"/>
      <c r="Y86" s="179"/>
    </row>
    <row r="87" spans="1:25" ht="15" hidden="1">
      <c r="A87" s="175"/>
      <c r="B87" s="180"/>
      <c r="C87" s="181"/>
      <c r="D87" s="176"/>
      <c r="E87" s="178"/>
      <c r="F87" s="178"/>
      <c r="G87" s="178"/>
      <c r="H87" s="178"/>
      <c r="I87" s="178"/>
      <c r="J87" s="178"/>
      <c r="K87" s="178"/>
      <c r="L87" s="178"/>
      <c r="M87" s="178"/>
      <c r="N87" s="178"/>
      <c r="O87" s="178"/>
      <c r="P87" s="178"/>
      <c r="Q87" s="178"/>
      <c r="R87" s="178"/>
      <c r="S87" s="178"/>
      <c r="T87" s="178"/>
      <c r="U87" s="178"/>
      <c r="V87" s="178"/>
      <c r="W87" s="178"/>
      <c r="X87" s="178"/>
      <c r="Y87" s="179"/>
    </row>
    <row r="88" spans="1:25" ht="15" hidden="1">
      <c r="A88" s="175"/>
      <c r="B88" s="180"/>
      <c r="C88" s="181"/>
      <c r="D88" s="176"/>
      <c r="E88" s="178"/>
      <c r="F88" s="178"/>
      <c r="G88" s="178"/>
      <c r="H88" s="178"/>
      <c r="I88" s="178"/>
      <c r="J88" s="178"/>
      <c r="K88" s="178"/>
      <c r="L88" s="178"/>
      <c r="M88" s="178"/>
      <c r="N88" s="178"/>
      <c r="O88" s="178"/>
      <c r="P88" s="178"/>
      <c r="Q88" s="178"/>
      <c r="R88" s="178"/>
      <c r="S88" s="178"/>
      <c r="T88" s="178"/>
      <c r="U88" s="178"/>
      <c r="V88" s="178"/>
      <c r="W88" s="178"/>
      <c r="X88" s="178"/>
      <c r="Y88" s="179"/>
    </row>
    <row r="89" spans="1:25" ht="15" customHeight="1" hidden="1">
      <c r="A89" s="175"/>
      <c r="B89" s="180"/>
      <c r="C89" s="181"/>
      <c r="D89" s="176"/>
      <c r="E89" s="178"/>
      <c r="F89" s="178"/>
      <c r="G89" s="178"/>
      <c r="H89" s="178"/>
      <c r="I89" s="178"/>
      <c r="J89" s="178"/>
      <c r="K89" s="178"/>
      <c r="L89" s="178"/>
      <c r="M89" s="178"/>
      <c r="N89" s="178"/>
      <c r="O89" s="178"/>
      <c r="P89" s="178"/>
      <c r="Q89" s="178"/>
      <c r="R89" s="178"/>
      <c r="S89" s="178"/>
      <c r="T89" s="178"/>
      <c r="U89" s="178"/>
      <c r="V89" s="178"/>
      <c r="W89" s="178"/>
      <c r="X89" s="178"/>
      <c r="Y89" s="179"/>
    </row>
    <row r="90" spans="1:25" ht="15" hidden="1">
      <c r="A90" s="175"/>
      <c r="B90" s="180"/>
      <c r="C90" s="181"/>
      <c r="D90" s="176"/>
      <c r="E90" s="178"/>
      <c r="F90" s="178"/>
      <c r="G90" s="178"/>
      <c r="H90" s="178"/>
      <c r="I90" s="178"/>
      <c r="J90" s="178"/>
      <c r="K90" s="178"/>
      <c r="L90" s="178"/>
      <c r="M90" s="178"/>
      <c r="N90" s="178"/>
      <c r="O90" s="178"/>
      <c r="P90" s="178"/>
      <c r="Q90" s="178"/>
      <c r="R90" s="178"/>
      <c r="S90" s="178"/>
      <c r="T90" s="178"/>
      <c r="U90" s="178"/>
      <c r="V90" s="178"/>
      <c r="W90" s="178"/>
      <c r="X90" s="178"/>
      <c r="Y90" s="179"/>
    </row>
    <row r="91" spans="1:25" ht="7.5" customHeight="1" hidden="1">
      <c r="A91" s="175"/>
      <c r="B91" s="180"/>
      <c r="C91" s="181"/>
      <c r="D91" s="183"/>
      <c r="E91" s="184"/>
      <c r="F91" s="184"/>
      <c r="G91" s="184"/>
      <c r="H91" s="184"/>
      <c r="I91" s="184"/>
      <c r="J91" s="184"/>
      <c r="K91" s="184"/>
      <c r="L91" s="184"/>
      <c r="M91" s="184"/>
      <c r="N91" s="184"/>
      <c r="O91" s="184"/>
      <c r="P91" s="184"/>
      <c r="Q91" s="184"/>
      <c r="R91" s="184"/>
      <c r="S91" s="184"/>
      <c r="T91" s="184"/>
      <c r="U91" s="184"/>
      <c r="V91" s="184"/>
      <c r="W91" s="184"/>
      <c r="X91" s="184"/>
      <c r="Y91" s="179"/>
    </row>
    <row r="92" spans="1:25" ht="0.95" customHeight="1" hidden="1">
      <c r="A92" s="175"/>
      <c r="B92" s="180"/>
      <c r="C92" s="181"/>
      <c r="D92" s="183"/>
      <c r="E92" s="184"/>
      <c r="F92" s="184"/>
      <c r="G92" s="184"/>
      <c r="H92" s="184"/>
      <c r="I92" s="184"/>
      <c r="J92" s="184"/>
      <c r="K92" s="184"/>
      <c r="L92" s="184"/>
      <c r="M92" s="184"/>
      <c r="N92" s="184"/>
      <c r="O92" s="184"/>
      <c r="P92" s="184"/>
      <c r="Q92" s="184"/>
      <c r="R92" s="184"/>
      <c r="S92" s="184"/>
      <c r="T92" s="184"/>
      <c r="U92" s="184"/>
      <c r="V92" s="184"/>
      <c r="W92" s="184"/>
      <c r="X92" s="184"/>
      <c r="Y92" s="179"/>
    </row>
    <row r="93" spans="1:25" ht="25.5" customHeight="1" hidden="1">
      <c r="A93" s="175"/>
      <c r="B93" s="180"/>
      <c r="C93" s="181"/>
      <c r="D93" s="176"/>
      <c r="E93" s="306" t="s">
        <v>300</v>
      </c>
      <c r="F93" s="306"/>
      <c r="G93" s="306"/>
      <c r="H93" s="306"/>
      <c r="I93" s="306"/>
      <c r="J93" s="306"/>
      <c r="K93" s="306"/>
      <c r="L93" s="306"/>
      <c r="M93" s="306"/>
      <c r="N93" s="306"/>
      <c r="O93" s="306"/>
      <c r="P93" s="306"/>
      <c r="Q93" s="306"/>
      <c r="R93" s="306"/>
      <c r="S93" s="306"/>
      <c r="T93" s="306"/>
      <c r="U93" s="306"/>
      <c r="V93" s="306"/>
      <c r="W93" s="306"/>
      <c r="X93" s="306"/>
      <c r="Y93" s="179"/>
    </row>
    <row r="94" spans="1:25" ht="15" customHeight="1" hidden="1">
      <c r="A94" s="175"/>
      <c r="B94" s="180"/>
      <c r="C94" s="181"/>
      <c r="D94" s="176"/>
      <c r="E94" s="178"/>
      <c r="F94" s="178"/>
      <c r="G94" s="178"/>
      <c r="H94" s="200"/>
      <c r="I94" s="200"/>
      <c r="J94" s="200"/>
      <c r="K94" s="200"/>
      <c r="L94" s="200"/>
      <c r="M94" s="200"/>
      <c r="N94" s="200"/>
      <c r="O94" s="201"/>
      <c r="P94" s="201"/>
      <c r="Q94" s="201"/>
      <c r="R94" s="201"/>
      <c r="S94" s="201"/>
      <c r="T94" s="201"/>
      <c r="U94" s="178"/>
      <c r="V94" s="178"/>
      <c r="W94" s="178"/>
      <c r="X94" s="178"/>
      <c r="Y94" s="179"/>
    </row>
    <row r="95" spans="1:27" ht="15" customHeight="1" hidden="1">
      <c r="A95" s="175"/>
      <c r="B95" s="180"/>
      <c r="C95" s="181"/>
      <c r="D95" s="176"/>
      <c r="E95" s="202"/>
      <c r="F95" s="298" t="s">
        <v>301</v>
      </c>
      <c r="G95" s="298"/>
      <c r="H95" s="298"/>
      <c r="I95" s="298"/>
      <c r="J95" s="298"/>
      <c r="K95" s="298"/>
      <c r="L95" s="298"/>
      <c r="M95" s="298"/>
      <c r="N95" s="298"/>
      <c r="O95" s="298"/>
      <c r="P95" s="298"/>
      <c r="Q95" s="298"/>
      <c r="R95" s="298"/>
      <c r="S95" s="298"/>
      <c r="T95" s="201"/>
      <c r="U95" s="178"/>
      <c r="V95" s="178"/>
      <c r="W95" s="178"/>
      <c r="X95" s="178"/>
      <c r="Y95" s="179"/>
      <c r="AA95" s="169" t="s">
        <v>302</v>
      </c>
    </row>
    <row r="96" spans="1:25" ht="15" customHeight="1" hidden="1">
      <c r="A96" s="175"/>
      <c r="B96" s="180"/>
      <c r="C96" s="181"/>
      <c r="D96" s="176"/>
      <c r="E96" s="178"/>
      <c r="F96" s="178"/>
      <c r="G96" s="178"/>
      <c r="H96" s="200"/>
      <c r="I96" s="200"/>
      <c r="J96" s="200"/>
      <c r="K96" s="200"/>
      <c r="L96" s="200"/>
      <c r="M96" s="200"/>
      <c r="N96" s="200"/>
      <c r="O96" s="201"/>
      <c r="P96" s="201"/>
      <c r="Q96" s="201"/>
      <c r="R96" s="201"/>
      <c r="S96" s="201"/>
      <c r="T96" s="201"/>
      <c r="U96" s="178"/>
      <c r="V96" s="178"/>
      <c r="W96" s="178"/>
      <c r="X96" s="178"/>
      <c r="Y96" s="179"/>
    </row>
    <row r="97" spans="1:25" ht="15" hidden="1">
      <c r="A97" s="175"/>
      <c r="B97" s="180"/>
      <c r="C97" s="181"/>
      <c r="D97" s="176"/>
      <c r="E97" s="178"/>
      <c r="F97" s="298" t="s">
        <v>303</v>
      </c>
      <c r="G97" s="298"/>
      <c r="H97" s="298"/>
      <c r="I97" s="298"/>
      <c r="J97" s="298"/>
      <c r="K97" s="298"/>
      <c r="L97" s="298"/>
      <c r="M97" s="298"/>
      <c r="N97" s="298"/>
      <c r="O97" s="298"/>
      <c r="P97" s="298"/>
      <c r="Q97" s="298"/>
      <c r="R97" s="298"/>
      <c r="S97" s="298"/>
      <c r="T97" s="298"/>
      <c r="U97" s="298"/>
      <c r="V97" s="298"/>
      <c r="W97" s="298"/>
      <c r="X97" s="298"/>
      <c r="Y97" s="179"/>
    </row>
    <row r="98" spans="1:25" ht="15" hidden="1">
      <c r="A98" s="175"/>
      <c r="B98" s="180"/>
      <c r="C98" s="181"/>
      <c r="D98" s="176"/>
      <c r="E98" s="178"/>
      <c r="F98" s="178"/>
      <c r="G98" s="178"/>
      <c r="H98" s="178"/>
      <c r="I98" s="178"/>
      <c r="J98" s="178"/>
      <c r="K98" s="178"/>
      <c r="L98" s="178"/>
      <c r="M98" s="178"/>
      <c r="N98" s="178"/>
      <c r="O98" s="178"/>
      <c r="P98" s="178"/>
      <c r="Q98" s="178"/>
      <c r="R98" s="178"/>
      <c r="S98" s="178"/>
      <c r="T98" s="178"/>
      <c r="U98" s="178"/>
      <c r="V98" s="178"/>
      <c r="W98" s="178"/>
      <c r="X98" s="178"/>
      <c r="Y98" s="179"/>
    </row>
    <row r="99" spans="1:25" ht="15" hidden="1">
      <c r="A99" s="175"/>
      <c r="B99" s="180"/>
      <c r="C99" s="181"/>
      <c r="D99" s="176"/>
      <c r="E99" s="178"/>
      <c r="F99" s="178"/>
      <c r="G99" s="178"/>
      <c r="H99" s="178"/>
      <c r="I99" s="178"/>
      <c r="J99" s="178"/>
      <c r="K99" s="178"/>
      <c r="L99" s="178"/>
      <c r="M99" s="178"/>
      <c r="N99" s="178"/>
      <c r="O99" s="178"/>
      <c r="P99" s="178"/>
      <c r="Q99" s="178"/>
      <c r="R99" s="178"/>
      <c r="S99" s="178"/>
      <c r="T99" s="178"/>
      <c r="U99" s="178"/>
      <c r="V99" s="178"/>
      <c r="W99" s="178"/>
      <c r="X99" s="178"/>
      <c r="Y99" s="179"/>
    </row>
    <row r="100" spans="1:25" ht="15" hidden="1">
      <c r="A100" s="175"/>
      <c r="B100" s="180"/>
      <c r="C100" s="181"/>
      <c r="D100" s="176"/>
      <c r="E100" s="178"/>
      <c r="F100" s="178"/>
      <c r="G100" s="178"/>
      <c r="H100" s="178"/>
      <c r="I100" s="178"/>
      <c r="J100" s="178"/>
      <c r="K100" s="178"/>
      <c r="L100" s="178"/>
      <c r="M100" s="178"/>
      <c r="N100" s="178"/>
      <c r="O100" s="178"/>
      <c r="P100" s="178"/>
      <c r="Q100" s="178"/>
      <c r="R100" s="178"/>
      <c r="S100" s="178"/>
      <c r="T100" s="178"/>
      <c r="U100" s="178"/>
      <c r="V100" s="178"/>
      <c r="W100" s="178"/>
      <c r="X100" s="178"/>
      <c r="Y100" s="179"/>
    </row>
    <row r="101" spans="1:25" ht="15" hidden="1">
      <c r="A101" s="175"/>
      <c r="B101" s="180"/>
      <c r="C101" s="181"/>
      <c r="D101" s="176"/>
      <c r="E101" s="178"/>
      <c r="F101" s="178"/>
      <c r="G101" s="178"/>
      <c r="H101" s="178"/>
      <c r="I101" s="178"/>
      <c r="J101" s="178"/>
      <c r="K101" s="178"/>
      <c r="L101" s="178"/>
      <c r="M101" s="178"/>
      <c r="N101" s="178"/>
      <c r="O101" s="178"/>
      <c r="P101" s="178"/>
      <c r="Q101" s="178"/>
      <c r="R101" s="178"/>
      <c r="S101" s="178"/>
      <c r="T101" s="178"/>
      <c r="U101" s="178"/>
      <c r="V101" s="178"/>
      <c r="W101" s="178"/>
      <c r="X101" s="178"/>
      <c r="Y101" s="179"/>
    </row>
    <row r="102" spans="1:25" ht="15" hidden="1">
      <c r="A102" s="175"/>
      <c r="B102" s="180"/>
      <c r="C102" s="181"/>
      <c r="D102" s="176"/>
      <c r="E102" s="178"/>
      <c r="F102" s="178"/>
      <c r="G102" s="178"/>
      <c r="H102" s="178"/>
      <c r="I102" s="178"/>
      <c r="J102" s="178"/>
      <c r="K102" s="178"/>
      <c r="L102" s="178"/>
      <c r="M102" s="178"/>
      <c r="N102" s="178"/>
      <c r="O102" s="178"/>
      <c r="P102" s="178"/>
      <c r="Q102" s="178"/>
      <c r="R102" s="178"/>
      <c r="S102" s="178"/>
      <c r="T102" s="178"/>
      <c r="U102" s="178"/>
      <c r="V102" s="178"/>
      <c r="W102" s="178"/>
      <c r="X102" s="178"/>
      <c r="Y102" s="179"/>
    </row>
    <row r="103" spans="1:25" ht="15" hidden="1">
      <c r="A103" s="175"/>
      <c r="B103" s="180"/>
      <c r="C103" s="181"/>
      <c r="D103" s="176"/>
      <c r="E103" s="178"/>
      <c r="F103" s="178"/>
      <c r="G103" s="178"/>
      <c r="H103" s="178"/>
      <c r="I103" s="178"/>
      <c r="J103" s="178"/>
      <c r="K103" s="178"/>
      <c r="L103" s="178"/>
      <c r="M103" s="178"/>
      <c r="N103" s="178"/>
      <c r="O103" s="178"/>
      <c r="P103" s="178"/>
      <c r="Q103" s="178"/>
      <c r="R103" s="178"/>
      <c r="S103" s="178"/>
      <c r="T103" s="178"/>
      <c r="U103" s="178"/>
      <c r="V103" s="178"/>
      <c r="W103" s="178"/>
      <c r="X103" s="178"/>
      <c r="Y103" s="179"/>
    </row>
    <row r="104" spans="1:25" ht="15" hidden="1">
      <c r="A104" s="175"/>
      <c r="B104" s="180"/>
      <c r="C104" s="181"/>
      <c r="D104" s="176"/>
      <c r="E104" s="178"/>
      <c r="F104" s="178"/>
      <c r="G104" s="178"/>
      <c r="H104" s="178"/>
      <c r="I104" s="178"/>
      <c r="J104" s="178"/>
      <c r="K104" s="178"/>
      <c r="L104" s="178"/>
      <c r="M104" s="178"/>
      <c r="N104" s="178"/>
      <c r="O104" s="178"/>
      <c r="P104" s="178"/>
      <c r="Q104" s="178"/>
      <c r="R104" s="178"/>
      <c r="S104" s="178"/>
      <c r="T104" s="178"/>
      <c r="U104" s="178"/>
      <c r="V104" s="178"/>
      <c r="W104" s="178"/>
      <c r="X104" s="178"/>
      <c r="Y104" s="179"/>
    </row>
    <row r="105" spans="1:25" ht="15" hidden="1">
      <c r="A105" s="175"/>
      <c r="B105" s="180"/>
      <c r="C105" s="181"/>
      <c r="D105" s="176"/>
      <c r="E105" s="178"/>
      <c r="F105" s="178"/>
      <c r="G105" s="178"/>
      <c r="H105" s="178"/>
      <c r="I105" s="178"/>
      <c r="J105" s="178"/>
      <c r="K105" s="178"/>
      <c r="L105" s="178"/>
      <c r="M105" s="178"/>
      <c r="N105" s="178"/>
      <c r="O105" s="178"/>
      <c r="P105" s="178"/>
      <c r="Q105" s="178"/>
      <c r="R105" s="178"/>
      <c r="S105" s="178"/>
      <c r="T105" s="178"/>
      <c r="U105" s="178"/>
      <c r="V105" s="178"/>
      <c r="W105" s="178"/>
      <c r="X105" s="178"/>
      <c r="Y105" s="179"/>
    </row>
    <row r="106" spans="1:25" ht="30" customHeight="1" hidden="1">
      <c r="A106" s="175"/>
      <c r="B106" s="180"/>
      <c r="C106" s="181"/>
      <c r="D106" s="176"/>
      <c r="E106" s="178"/>
      <c r="F106" s="178"/>
      <c r="G106" s="178"/>
      <c r="H106" s="178"/>
      <c r="I106" s="178"/>
      <c r="J106" s="178"/>
      <c r="K106" s="178"/>
      <c r="L106" s="178"/>
      <c r="M106" s="178"/>
      <c r="N106" s="178"/>
      <c r="O106" s="178"/>
      <c r="P106" s="178"/>
      <c r="Q106" s="178"/>
      <c r="R106" s="178"/>
      <c r="S106" s="178"/>
      <c r="T106" s="178"/>
      <c r="U106" s="178"/>
      <c r="V106" s="178"/>
      <c r="W106" s="178"/>
      <c r="X106" s="178"/>
      <c r="Y106" s="179"/>
    </row>
    <row r="107" spans="1:25" ht="9.75" customHeight="1" hidden="1">
      <c r="A107" s="175"/>
      <c r="B107" s="180"/>
      <c r="C107" s="181"/>
      <c r="D107" s="176"/>
      <c r="E107" s="178"/>
      <c r="F107" s="178"/>
      <c r="G107" s="178"/>
      <c r="H107" s="178"/>
      <c r="I107" s="178"/>
      <c r="J107" s="178"/>
      <c r="K107" s="178"/>
      <c r="L107" s="178"/>
      <c r="M107" s="178"/>
      <c r="N107" s="178"/>
      <c r="O107" s="178"/>
      <c r="P107" s="178"/>
      <c r="Q107" s="178"/>
      <c r="R107" s="178"/>
      <c r="S107" s="178"/>
      <c r="T107" s="178"/>
      <c r="U107" s="178"/>
      <c r="V107" s="178"/>
      <c r="W107" s="178"/>
      <c r="X107" s="178"/>
      <c r="Y107" s="179"/>
    </row>
    <row r="108" spans="1:25" ht="0.75" customHeight="1">
      <c r="A108" s="175"/>
      <c r="B108" s="203"/>
      <c r="C108" s="204"/>
      <c r="D108" s="205"/>
      <c r="E108" s="206"/>
      <c r="F108" s="206"/>
      <c r="G108" s="206"/>
      <c r="H108" s="206"/>
      <c r="I108" s="206"/>
      <c r="J108" s="206"/>
      <c r="K108" s="206"/>
      <c r="L108" s="206"/>
      <c r="M108" s="206"/>
      <c r="N108" s="206"/>
      <c r="O108" s="206"/>
      <c r="P108" s="206"/>
      <c r="Q108" s="206"/>
      <c r="R108" s="206"/>
      <c r="S108" s="206"/>
      <c r="T108" s="206"/>
      <c r="U108" s="206"/>
      <c r="V108" s="206"/>
      <c r="W108" s="206"/>
      <c r="X108" s="206"/>
      <c r="Y108" s="207"/>
    </row>
  </sheetData>
  <sheetProtection algorithmName="SHA-512" hashValue="6bSP324E+SkG2ZdX2RwyJ8+TfjbWIHEQITbLWRddnTbeW+ZswYPMxHXD+IcBEZyn2RHZh4Ba3yvjGvu4S5Lf9g==" saltValue="/X4OAePT3901D7+8fO/aPw==" spinCount="100000" sheet="1" objects="1" scenarios="1" formatColumns="0" formatRows="0" autoFilter="0"/>
  <mergeCells count="22">
    <mergeCell ref="E40:X40"/>
    <mergeCell ref="B2:G2"/>
    <mergeCell ref="B3:C3"/>
    <mergeCell ref="B5:Y5"/>
    <mergeCell ref="E7:X19"/>
    <mergeCell ref="E35:X39"/>
    <mergeCell ref="E41:X45"/>
    <mergeCell ref="E46:X57"/>
    <mergeCell ref="F97:X97"/>
    <mergeCell ref="E78:G78"/>
    <mergeCell ref="E76:G76"/>
    <mergeCell ref="H76:X76"/>
    <mergeCell ref="E77:G77"/>
    <mergeCell ref="H77:X77"/>
    <mergeCell ref="H78:X78"/>
    <mergeCell ref="E93:X93"/>
    <mergeCell ref="F95:S95"/>
    <mergeCell ref="E58:G58"/>
    <mergeCell ref="H58:X58"/>
    <mergeCell ref="H59:X59"/>
    <mergeCell ref="E59:G59"/>
    <mergeCell ref="E79:X86"/>
  </mergeCells>
  <dataValidations count="1">
    <dataValidation allowBlank="1" showInputMessage="1" showErrorMessage="1" prompt="по двойному клику" sqref="O22"/>
  </dataValidations>
  <hyperlinks>
    <hyperlink ref="E40" r:id="rId1" display="http://www.fstrf.ru/regions/region/showlist"/>
    <hyperlink ref="E40:X40" r:id="rId2" tooltip="http://www.fstrf.ru/regions/region/showlist" display="http://www.fstrf.ru/regions/region/showlist"/>
    <hyperlink ref="H59" r:id="rId3" tooltip="http://eias.ru/?page=show_distrs" display="http://eias.ru/?page=show_distrs"/>
    <hyperlink ref="H58" r:id="rId4" tooltip="http://support.eias.ru/index.php?a=add&amp;catid=5" display="http://support.eias.ru/index.php?a=add&amp;catid=5"/>
    <hyperlink ref="H77" r:id="rId5" tooltip="vasilyev@fas.gov.ru" display="palyanovmn@fas.gov.ru"/>
    <hyperlink ref="H77:X77" r:id="rId6" tooltip="vasilyev@fas.gov.ru" display="palyanovmn@fas.gov.ru"/>
  </hyperlinks>
  <pageMargins left="0.7" right="0.7" top="0.75" bottom="0.75" header="0.3" footer="0.3"/>
  <pageSetup orientation="portrait" paperSize="9" r:id="rId8"/>
  <headerFooter alignWithMargins="0"/>
  <drawing r:id="rId7"/>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D00-000000000000}">
  <sheetPr codeName="modServiceModule">
    <tabColor indexed="47"/>
  </sheetPr>
  <dimension ref="A1"/>
  <sheetViews>
    <sheetView showGridLines="0" workbookViewId="0" topLeftCell="A1">
      <selection pane="topLeft" activeCell="A1" sqref="A1"/>
    </sheetView>
  </sheetViews>
  <sheetFormatPr defaultColWidth="9.14285714285714" defaultRowHeight="11.25"/>
  <cols>
    <col min="1" max="16384" width="9.14285714285714" style="7"/>
  </cols>
  <sheetData/>
  <sheetProtection formatColumns="0" formatRows="0"/>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E00-000000000000}">
  <sheetPr codeName="modInstruction">
    <tabColor indexed="47"/>
  </sheetPr>
  <dimension ref="A1"/>
  <sheetViews>
    <sheetView showGridLines="0" workbookViewId="0" topLeftCell="A1">
      <selection pane="topLeft" activeCell="A1" sqref="A1"/>
    </sheetView>
  </sheetViews>
  <sheetFormatPr defaultColWidth="9.14285714285714" defaultRowHeight="11.25"/>
  <cols>
    <col min="1" max="16384" width="9.14285714285714" style="22"/>
  </cols>
  <sheetData/>
  <sheetProtection formatColumns="0" formatRows="0"/>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F00-000000000000}">
  <sheetPr codeName="mod_wb">
    <tabColor indexed="47"/>
  </sheetPr>
  <dimension ref="A1"/>
  <sheetViews>
    <sheetView showGridLines="0" workbookViewId="0" topLeftCell="A1">
      <selection pane="topLeft" activeCell="A1" sqref="A1"/>
    </sheetView>
  </sheetViews>
  <sheetFormatPr defaultColWidth="9.14285714285714" defaultRowHeight="11.25"/>
  <cols>
    <col min="1" max="16384" width="9.14285714285714" style="2"/>
  </cols>
  <sheetData/>
  <sheetProtection formatColumns="0" formatRows="0"/>
  <pageMargins left="0.75" right="0.75" top="1" bottom="1" header="0.5" footer="0.5"/>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000-000000000000}">
  <sheetPr codeName="mod_Tit">
    <tabColor indexed="47"/>
  </sheetPr>
  <dimension ref="A1"/>
  <sheetViews>
    <sheetView showGridLines="0" workbookViewId="0" topLeftCell="A1">
      <selection pane="topLeft" activeCell="A1" sqref="A1"/>
    </sheetView>
  </sheetViews>
  <sheetFormatPr defaultColWidth="9.14285714285714" defaultRowHeight="11.25"/>
  <cols>
    <col min="1" max="16384" width="9.14285714285714" style="2"/>
  </cols>
  <sheetData/>
  <sheetProtection formatColumns="0" formatRows="0"/>
  <pageMargins left="0.75" right="0.75" top="1" bottom="1" header="0.5" footer="0.5"/>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100-000000000000}">
  <sheetPr codeName="mod_00">
    <tabColor indexed="47"/>
  </sheetPr>
  <dimension ref="A1"/>
  <sheetViews>
    <sheetView showGridLines="0" workbookViewId="0" topLeftCell="A1">
      <selection pane="topLeft" activeCell="A1" sqref="A1"/>
    </sheetView>
  </sheetViews>
  <sheetFormatPr defaultColWidth="9.14285714285714" defaultRowHeight="11.25"/>
  <cols>
    <col min="1" max="16384" width="9.14285714285714" style="7"/>
  </cols>
  <sheetData/>
  <sheetProtection formatColumns="0" formatRows="0"/>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200-000000000000}">
  <sheetPr codeName="mod_04">
    <tabColor indexed="47"/>
  </sheetPr>
  <dimension ref="A1"/>
  <sheetViews>
    <sheetView showGridLines="0" workbookViewId="0" topLeftCell="A1">
      <selection pane="topLeft" activeCell="A1" sqref="A1"/>
    </sheetView>
  </sheetViews>
  <sheetFormatPr defaultColWidth="9.14285714285714" defaultRowHeight="11.25"/>
  <cols>
    <col min="1" max="16384" width="9.14285714285714" style="7"/>
  </cols>
  <sheetData/>
  <sheetProtection formatColumns="0" formatRows="0"/>
  <pageMargins left="0.75" right="0.75" top="1" bottom="1" header="0.5" footer="0.5"/>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300-000000000000}">
  <sheetPr codeName="mod_03">
    <tabColor indexed="47"/>
  </sheetPr>
  <dimension ref="A1"/>
  <sheetViews>
    <sheetView showGridLines="0" workbookViewId="0" topLeftCell="A1">
      <selection pane="topLeft" activeCell="A1" sqref="A1"/>
    </sheetView>
  </sheetViews>
  <sheetFormatPr defaultColWidth="9.14285714285714" defaultRowHeight="11.25"/>
  <cols>
    <col min="1" max="16384" width="9.14285714285714" style="7"/>
  </cols>
  <sheetData/>
  <sheetProtection formatColumns="0" formatRows="0"/>
  <pageMargins left="0.75" right="0.75" top="1" bottom="1" header="0.5" footer="0.5"/>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400-000000000000}">
  <sheetPr codeName="mod_02">
    <tabColor indexed="47"/>
  </sheetPr>
  <dimension ref="A1"/>
  <sheetViews>
    <sheetView showGridLines="0" workbookViewId="0" topLeftCell="A1">
      <selection pane="topLeft" activeCell="A1" sqref="A1"/>
    </sheetView>
  </sheetViews>
  <sheetFormatPr defaultColWidth="9.14285714285714" defaultRowHeight="11.25"/>
  <cols>
    <col min="1" max="16384" width="9.14285714285714" style="7"/>
  </cols>
  <sheetData/>
  <sheetProtection formatColumns="0" formatRows="0"/>
  <pageMargins left="0.75" right="0.75" top="1" bottom="1" header="0.5" footer="0.5"/>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500-000000000000}">
  <sheetPr codeName="et_union_v">
    <tabColor indexed="47"/>
  </sheetPr>
  <dimension ref="C1"/>
  <sheetViews>
    <sheetView showGridLines="0" workbookViewId="0" topLeftCell="A1">
      <selection pane="topLeft" activeCell="A1" sqref="A1"/>
    </sheetView>
  </sheetViews>
  <sheetFormatPr defaultColWidth="9.14285714285714" defaultRowHeight="11.25"/>
  <sheetData>
    <row r="1" spans="3:3" ht="11.25">
      <c r="C1" s="110" t="s">
        <v>240</v>
      </c>
    </row>
  </sheetData>
  <sheetProtect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600-000000000000}">
  <sheetPr codeName="modfrmDoubleVal">
    <tabColor indexed="47"/>
  </sheetPr>
  <dimension ref="A1"/>
  <sheetViews>
    <sheetView showGridLines="0" workbookViewId="0" topLeftCell="A1">
      <selection pane="topLeft" activeCell="A1" sqref="A1"/>
    </sheetView>
  </sheetViews>
  <sheetFormatPr defaultColWidth="9.14285714285714" defaultRowHeight="11.25"/>
  <cols>
    <col min="1" max="16384" width="9.14285714285714" style="122"/>
  </cols>
  <sheetData/>
  <sheetProtect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codeName="modUpdTemplLogger">
    <tabColor indexed="24"/>
  </sheetPr>
  <dimension ref="A2:C21"/>
  <sheetViews>
    <sheetView showGridLines="0" workbookViewId="0" topLeftCell="A1">
      <selection pane="topLeft" activeCell="A1" sqref="A1"/>
    </sheetView>
  </sheetViews>
  <sheetFormatPr defaultColWidth="9.14285714285714" defaultRowHeight="11.25"/>
  <cols>
    <col min="1" max="1" width="30.7142857142857" style="145" customWidth="1"/>
    <col min="2" max="2" width="80.7142857142857" style="145" customWidth="1"/>
    <col min="3" max="3" width="30.7142857142857" style="145" customWidth="1"/>
    <col min="4" max="4" width="26.7142857142857" style="5" customWidth="1"/>
    <col min="5" max="16384" width="9.14285714285714" style="5"/>
  </cols>
  <sheetData>
    <row r="1" ht="7.5" customHeight="1"/>
    <row r="2" spans="1:3" ht="24" customHeight="1">
      <c r="A2" s="146" t="s">
        <v>275</v>
      </c>
      <c r="B2" s="146" t="s">
        <v>276</v>
      </c>
      <c r="C2" s="146" t="s">
        <v>277</v>
      </c>
    </row>
    <row r="3" spans="1:3" ht="11.25">
      <c r="A3" s="145" t="s">
        <v>427</v>
      </c>
      <c r="B3" s="145" t="s">
        <v>428</v>
      </c>
      <c r="C3" s="145" t="s">
        <v>429</v>
      </c>
    </row>
    <row r="4" spans="1:3" ht="11.25">
      <c r="A4" s="145" t="s">
        <v>430</v>
      </c>
      <c r="B4" s="145" t="s">
        <v>428</v>
      </c>
      <c r="C4" s="145" t="s">
        <v>429</v>
      </c>
    </row>
    <row r="5" spans="1:3" ht="11.25">
      <c r="A5" s="145" t="s">
        <v>430</v>
      </c>
      <c r="B5" s="145" t="s">
        <v>431</v>
      </c>
      <c r="C5" s="145" t="s">
        <v>429</v>
      </c>
    </row>
    <row r="6" spans="1:3" ht="123.75">
      <c r="A6" s="145" t="s">
        <v>430</v>
      </c>
      <c r="B6" s="145" t="s">
        <v>432</v>
      </c>
      <c r="C6" s="145" t="s">
        <v>429</v>
      </c>
    </row>
    <row r="7" spans="1:3" ht="11.25">
      <c r="A7" s="145" t="s">
        <v>430</v>
      </c>
      <c r="B7" s="145" t="s">
        <v>433</v>
      </c>
      <c r="C7" s="145" t="s">
        <v>429</v>
      </c>
    </row>
    <row r="8" spans="1:3" ht="11.25">
      <c r="A8" s="145" t="s">
        <v>434</v>
      </c>
      <c r="B8" s="145" t="s">
        <v>435</v>
      </c>
      <c r="C8" s="145" t="s">
        <v>429</v>
      </c>
    </row>
    <row r="9" spans="1:3" ht="22.5">
      <c r="A9" s="145" t="s">
        <v>436</v>
      </c>
      <c r="B9" s="145" t="s">
        <v>437</v>
      </c>
      <c r="C9" s="145" t="s">
        <v>429</v>
      </c>
    </row>
    <row r="10" spans="1:3" ht="11.25">
      <c r="A10" s="145" t="s">
        <v>438</v>
      </c>
      <c r="B10" s="145" t="s">
        <v>439</v>
      </c>
      <c r="C10" s="145" t="s">
        <v>429</v>
      </c>
    </row>
    <row r="11" spans="1:3" ht="11.25">
      <c r="A11" s="145" t="s">
        <v>440</v>
      </c>
      <c r="B11" s="145" t="s">
        <v>441</v>
      </c>
      <c r="C11" s="145" t="s">
        <v>429</v>
      </c>
    </row>
    <row r="12" spans="1:3" ht="22.5">
      <c r="A12" s="145" t="s">
        <v>442</v>
      </c>
      <c r="B12" s="145" t="s">
        <v>443</v>
      </c>
      <c r="C12" s="145" t="s">
        <v>429</v>
      </c>
    </row>
    <row r="13" spans="1:3" ht="22.5">
      <c r="A13" s="145" t="s">
        <v>444</v>
      </c>
      <c r="B13" s="145" t="s">
        <v>445</v>
      </c>
      <c r="C13" s="145" t="s">
        <v>429</v>
      </c>
    </row>
    <row r="14" spans="1:3" ht="11.25">
      <c r="A14" s="145" t="s">
        <v>447</v>
      </c>
      <c r="B14" s="145" t="s">
        <v>428</v>
      </c>
      <c r="C14" s="145" t="s">
        <v>429</v>
      </c>
    </row>
    <row r="15" spans="1:3" ht="11.25">
      <c r="A15" s="145" t="s">
        <v>448</v>
      </c>
      <c r="B15" s="145" t="s">
        <v>449</v>
      </c>
      <c r="C15" s="145" t="s">
        <v>429</v>
      </c>
    </row>
    <row r="16" spans="1:3" ht="11.25">
      <c r="A16" s="145" t="s">
        <v>753</v>
      </c>
      <c r="B16" s="145" t="s">
        <v>428</v>
      </c>
      <c r="C16" s="145" t="s">
        <v>429</v>
      </c>
    </row>
    <row r="17" spans="1:3" ht="11.25">
      <c r="A17" s="145" t="s">
        <v>754</v>
      </c>
      <c r="B17" s="145" t="s">
        <v>449</v>
      </c>
      <c r="C17" s="145" t="s">
        <v>429</v>
      </c>
    </row>
    <row r="18" spans="1:3" ht="11.25">
      <c r="A18" s="145" t="s">
        <v>793</v>
      </c>
      <c r="B18" s="145" t="s">
        <v>428</v>
      </c>
      <c r="C18" s="145" t="s">
        <v>429</v>
      </c>
    </row>
    <row r="19" spans="1:3" ht="11.25">
      <c r="A19" s="145" t="s">
        <v>794</v>
      </c>
      <c r="B19" s="145" t="s">
        <v>449</v>
      </c>
      <c r="C19" s="145" t="s">
        <v>429</v>
      </c>
    </row>
    <row r="20" spans="1:3" ht="11.25">
      <c r="A20" s="145" t="s">
        <v>795</v>
      </c>
      <c r="B20" s="145" t="s">
        <v>428</v>
      </c>
      <c r="C20" s="145" t="s">
        <v>429</v>
      </c>
    </row>
    <row r="21" spans="1:3" ht="11.25">
      <c r="A21" s="145" t="s">
        <v>796</v>
      </c>
      <c r="B21" s="145" t="s">
        <v>449</v>
      </c>
      <c r="C21" s="145" t="s">
        <v>429</v>
      </c>
    </row>
  </sheetData>
  <sheetProtection algorithmName="SHA-512" hashValue="VqZDnc11a/oVqrA9z7KL4DUGHiarvOpud6CPy5B+kdTVqnKvGCuWcMXisGZ/LTQjyJDkuewr9bmVTXWOeblU9w==" saltValue="Nd3KjHyB0W4m/hznNfJfrQ==" spinCount="100000" sheet="1" objects="1" scenarios="1" formatColumns="0" formatRows="0" autoFilter="0"/>
  <pageMargins left="0.75" right="0.75" top="1" bottom="1" header="0.5" footer="0.5"/>
  <pageSetup orientation="portrait" paperSize="9" r:id="rId2"/>
  <headerFooter alignWithMargins="0"/>
  <drawing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2700-000000000000}">
  <sheetPr codeName="REESTR_ORG1">
    <tabColor indexed="47"/>
  </sheetPr>
  <dimension ref="A1:H211"/>
  <sheetViews>
    <sheetView showGridLines="0" workbookViewId="0" topLeftCell="A1">
      <selection pane="topLeft" activeCell="A1" sqref="A1"/>
    </sheetView>
  </sheetViews>
  <sheetFormatPr defaultColWidth="9.14285714285714" defaultRowHeight="11.25"/>
  <cols>
    <col min="1" max="1" width="9.14285714285714" style="4"/>
    <col min="2" max="2" width="22.2857142857143" style="4" customWidth="1"/>
    <col min="3" max="3" width="9.14285714285714" style="4"/>
    <col min="4" max="4" width="18.2857142857143" style="4" customWidth="1"/>
    <col min="5" max="5" width="9.14285714285714" style="4"/>
    <col min="6" max="6" width="21.1428571428571" style="4" customWidth="1"/>
    <col min="7" max="16384" width="9.14285714285714" style="4"/>
  </cols>
  <sheetData>
    <row r="1" spans="1:8" ht="11.25">
      <c r="A1" s="4" t="s">
        <v>4</v>
      </c>
      <c r="B1" s="1" t="s">
        <v>21</v>
      </c>
      <c r="C1" s="4" t="s">
        <v>22</v>
      </c>
      <c r="D1" s="4" t="s">
        <v>413</v>
      </c>
      <c r="E1" s="4" t="s">
        <v>1</v>
      </c>
      <c r="F1" s="4" t="s">
        <v>5</v>
      </c>
      <c r="G1" s="4" t="s">
        <v>2</v>
      </c>
      <c r="H1" s="4" t="s">
        <v>3</v>
      </c>
    </row>
    <row r="2" spans="1:8" ht="11.25">
      <c r="A2" s="4">
        <v>1</v>
      </c>
      <c r="B2" s="4" t="s">
        <v>450</v>
      </c>
      <c r="C2" s="4" t="s">
        <v>450</v>
      </c>
      <c r="D2" s="4" t="s">
        <v>451</v>
      </c>
      <c r="E2" s="4" t="s">
        <v>452</v>
      </c>
      <c r="F2" s="4" t="s">
        <v>453</v>
      </c>
      <c r="G2" s="4" t="s">
        <v>454</v>
      </c>
      <c r="H2" s="4" t="s">
        <v>26</v>
      </c>
    </row>
    <row r="3" spans="1:8" ht="11.25">
      <c r="A3" s="4">
        <v>2</v>
      </c>
      <c r="B3" s="4" t="s">
        <v>455</v>
      </c>
      <c r="C3" s="4" t="s">
        <v>456</v>
      </c>
      <c r="D3" s="4" t="s">
        <v>457</v>
      </c>
      <c r="E3" s="4" t="s">
        <v>458</v>
      </c>
      <c r="F3" s="4" t="s">
        <v>459</v>
      </c>
      <c r="G3" s="4" t="s">
        <v>460</v>
      </c>
      <c r="H3" s="4" t="s">
        <v>26</v>
      </c>
    </row>
    <row r="4" spans="1:8" ht="11.25">
      <c r="A4" s="4">
        <v>3</v>
      </c>
      <c r="B4" s="4" t="s">
        <v>455</v>
      </c>
      <c r="C4" s="4" t="s">
        <v>461</v>
      </c>
      <c r="D4" s="4" t="s">
        <v>462</v>
      </c>
      <c r="E4" s="4" t="s">
        <v>458</v>
      </c>
      <c r="F4" s="4" t="s">
        <v>459</v>
      </c>
      <c r="G4" s="4" t="s">
        <v>460</v>
      </c>
      <c r="H4" s="4" t="s">
        <v>26</v>
      </c>
    </row>
    <row r="5" spans="1:8" ht="11.25">
      <c r="A5" s="4">
        <v>4</v>
      </c>
      <c r="B5" s="4" t="s">
        <v>455</v>
      </c>
      <c r="C5" s="4" t="s">
        <v>463</v>
      </c>
      <c r="D5" s="4" t="s">
        <v>464</v>
      </c>
      <c r="E5" s="4" t="s">
        <v>465</v>
      </c>
      <c r="F5" s="4" t="s">
        <v>466</v>
      </c>
      <c r="G5" s="4" t="s">
        <v>467</v>
      </c>
      <c r="H5" s="4" t="s">
        <v>26</v>
      </c>
    </row>
    <row r="6" spans="1:8" ht="11.25">
      <c r="A6" s="4">
        <v>5</v>
      </c>
      <c r="B6" s="4" t="s">
        <v>455</v>
      </c>
      <c r="C6" s="4" t="s">
        <v>463</v>
      </c>
      <c r="D6" s="4" t="s">
        <v>464</v>
      </c>
      <c r="E6" s="4" t="s">
        <v>458</v>
      </c>
      <c r="F6" s="4" t="s">
        <v>459</v>
      </c>
      <c r="G6" s="4" t="s">
        <v>460</v>
      </c>
      <c r="H6" s="4" t="s">
        <v>26</v>
      </c>
    </row>
    <row r="7" spans="1:8" ht="11.25">
      <c r="A7" s="4">
        <v>6</v>
      </c>
      <c r="B7" s="4" t="s">
        <v>455</v>
      </c>
      <c r="C7" s="4" t="s">
        <v>468</v>
      </c>
      <c r="D7" s="4" t="s">
        <v>469</v>
      </c>
      <c r="E7" s="4" t="s">
        <v>458</v>
      </c>
      <c r="F7" s="4" t="s">
        <v>459</v>
      </c>
      <c r="G7" s="4" t="s">
        <v>460</v>
      </c>
      <c r="H7" s="4" t="s">
        <v>26</v>
      </c>
    </row>
    <row r="8" spans="1:8" ht="11.25">
      <c r="A8" s="4">
        <v>7</v>
      </c>
      <c r="B8" s="4" t="s">
        <v>470</v>
      </c>
      <c r="C8" s="4" t="s">
        <v>471</v>
      </c>
      <c r="D8" s="4" t="s">
        <v>472</v>
      </c>
      <c r="E8" s="4" t="s">
        <v>473</v>
      </c>
      <c r="F8" s="4" t="s">
        <v>474</v>
      </c>
      <c r="G8" s="4" t="s">
        <v>475</v>
      </c>
      <c r="H8" s="4" t="s">
        <v>26</v>
      </c>
    </row>
    <row r="9" spans="1:8" ht="11.25">
      <c r="A9" s="4">
        <v>8</v>
      </c>
      <c r="B9" s="4" t="s">
        <v>470</v>
      </c>
      <c r="C9" s="4" t="s">
        <v>471</v>
      </c>
      <c r="D9" s="4" t="s">
        <v>472</v>
      </c>
      <c r="E9" s="4" t="s">
        <v>458</v>
      </c>
      <c r="F9" s="4" t="s">
        <v>459</v>
      </c>
      <c r="G9" s="4" t="s">
        <v>460</v>
      </c>
      <c r="H9" s="4" t="s">
        <v>26</v>
      </c>
    </row>
    <row r="10" spans="1:8" ht="11.25">
      <c r="A10" s="4">
        <v>9</v>
      </c>
      <c r="B10" s="4" t="s">
        <v>470</v>
      </c>
      <c r="C10" s="4" t="s">
        <v>476</v>
      </c>
      <c r="D10" s="4" t="s">
        <v>477</v>
      </c>
      <c r="E10" s="4" t="s">
        <v>458</v>
      </c>
      <c r="F10" s="4" t="s">
        <v>459</v>
      </c>
      <c r="G10" s="4" t="s">
        <v>460</v>
      </c>
      <c r="H10" s="4" t="s">
        <v>26</v>
      </c>
    </row>
    <row r="11" spans="1:8" ht="11.25">
      <c r="A11" s="4">
        <v>10</v>
      </c>
      <c r="B11" s="4" t="s">
        <v>470</v>
      </c>
      <c r="C11" s="4" t="s">
        <v>476</v>
      </c>
      <c r="D11" s="4" t="s">
        <v>477</v>
      </c>
      <c r="E11" s="4" t="s">
        <v>458</v>
      </c>
      <c r="F11" s="4" t="s">
        <v>459</v>
      </c>
      <c r="G11" s="4" t="s">
        <v>460</v>
      </c>
      <c r="H11" s="4" t="s">
        <v>26</v>
      </c>
    </row>
    <row r="12" spans="1:8" ht="11.25">
      <c r="A12" s="4">
        <v>11</v>
      </c>
      <c r="B12" s="4" t="s">
        <v>470</v>
      </c>
      <c r="C12" s="4" t="s">
        <v>478</v>
      </c>
      <c r="D12" s="4" t="s">
        <v>479</v>
      </c>
      <c r="E12" s="4" t="s">
        <v>458</v>
      </c>
      <c r="F12" s="4" t="s">
        <v>459</v>
      </c>
      <c r="G12" s="4" t="s">
        <v>460</v>
      </c>
      <c r="H12" s="4" t="s">
        <v>26</v>
      </c>
    </row>
    <row r="13" spans="1:8" ht="11.25">
      <c r="A13" s="4">
        <v>12</v>
      </c>
      <c r="B13" s="4" t="s">
        <v>470</v>
      </c>
      <c r="C13" s="4" t="s">
        <v>478</v>
      </c>
      <c r="D13" s="4" t="s">
        <v>479</v>
      </c>
      <c r="E13" s="4" t="s">
        <v>458</v>
      </c>
      <c r="F13" s="4" t="s">
        <v>459</v>
      </c>
      <c r="G13" s="4" t="s">
        <v>460</v>
      </c>
      <c r="H13" s="4" t="s">
        <v>26</v>
      </c>
    </row>
    <row r="14" spans="1:8" ht="11.25">
      <c r="A14" s="4">
        <v>13</v>
      </c>
      <c r="B14" s="4" t="s">
        <v>480</v>
      </c>
      <c r="C14" s="4" t="s">
        <v>480</v>
      </c>
      <c r="D14" s="4" t="s">
        <v>481</v>
      </c>
      <c r="E14" s="4" t="s">
        <v>452</v>
      </c>
      <c r="F14" s="4" t="s">
        <v>453</v>
      </c>
      <c r="G14" s="4" t="s">
        <v>454</v>
      </c>
      <c r="H14" s="4" t="s">
        <v>26</v>
      </c>
    </row>
    <row r="15" spans="1:8" ht="11.25">
      <c r="A15" s="4">
        <v>14</v>
      </c>
      <c r="B15" s="4" t="s">
        <v>482</v>
      </c>
      <c r="C15" s="4" t="s">
        <v>482</v>
      </c>
      <c r="D15" s="4" t="s">
        <v>483</v>
      </c>
      <c r="E15" s="4" t="s">
        <v>452</v>
      </c>
      <c r="F15" s="4" t="s">
        <v>453</v>
      </c>
      <c r="G15" s="4" t="s">
        <v>454</v>
      </c>
      <c r="H15" s="4" t="s">
        <v>26</v>
      </c>
    </row>
    <row r="16" spans="1:8" ht="11.25">
      <c r="A16" s="4">
        <v>15</v>
      </c>
      <c r="B16" s="4" t="s">
        <v>482</v>
      </c>
      <c r="C16" s="4" t="s">
        <v>482</v>
      </c>
      <c r="D16" s="4" t="s">
        <v>483</v>
      </c>
      <c r="E16" s="4" t="s">
        <v>458</v>
      </c>
      <c r="F16" s="4" t="s">
        <v>459</v>
      </c>
      <c r="G16" s="4" t="s">
        <v>460</v>
      </c>
      <c r="H16" s="4" t="s">
        <v>26</v>
      </c>
    </row>
    <row r="17" spans="1:8" ht="11.25">
      <c r="A17" s="4">
        <v>16</v>
      </c>
      <c r="B17" s="4" t="s">
        <v>482</v>
      </c>
      <c r="C17" s="4" t="s">
        <v>482</v>
      </c>
      <c r="D17" s="4" t="s">
        <v>483</v>
      </c>
      <c r="E17" s="4" t="s">
        <v>458</v>
      </c>
      <c r="F17" s="4" t="s">
        <v>459</v>
      </c>
      <c r="G17" s="4" t="s">
        <v>460</v>
      </c>
      <c r="H17" s="4" t="s">
        <v>26</v>
      </c>
    </row>
    <row r="18" spans="1:8" ht="11.25">
      <c r="A18" s="4">
        <v>17</v>
      </c>
      <c r="B18" s="4" t="s">
        <v>484</v>
      </c>
      <c r="C18" s="4" t="s">
        <v>484</v>
      </c>
      <c r="D18" s="4" t="s">
        <v>485</v>
      </c>
      <c r="E18" s="4" t="s">
        <v>452</v>
      </c>
      <c r="F18" s="4" t="s">
        <v>453</v>
      </c>
      <c r="G18" s="4" t="s">
        <v>454</v>
      </c>
      <c r="H18" s="4" t="s">
        <v>26</v>
      </c>
    </row>
    <row r="19" spans="1:8" ht="11.25">
      <c r="A19" s="4">
        <v>18</v>
      </c>
      <c r="B19" s="4" t="s">
        <v>484</v>
      </c>
      <c r="C19" s="4" t="s">
        <v>484</v>
      </c>
      <c r="D19" s="4" t="s">
        <v>485</v>
      </c>
      <c r="E19" s="4" t="s">
        <v>407</v>
      </c>
      <c r="F19" s="4" t="s">
        <v>408</v>
      </c>
      <c r="G19" s="4" t="s">
        <v>409</v>
      </c>
      <c r="H19" s="4" t="s">
        <v>26</v>
      </c>
    </row>
    <row r="20" spans="1:8" ht="11.25">
      <c r="A20" s="4">
        <v>19</v>
      </c>
      <c r="B20" s="4" t="s">
        <v>484</v>
      </c>
      <c r="C20" s="4" t="s">
        <v>484</v>
      </c>
      <c r="D20" s="4" t="s">
        <v>485</v>
      </c>
      <c r="E20" s="4" t="s">
        <v>458</v>
      </c>
      <c r="F20" s="4" t="s">
        <v>459</v>
      </c>
      <c r="G20" s="4" t="s">
        <v>460</v>
      </c>
      <c r="H20" s="4" t="s">
        <v>26</v>
      </c>
    </row>
    <row r="21" spans="1:8" ht="11.25">
      <c r="A21" s="4">
        <v>20</v>
      </c>
      <c r="B21" s="4" t="s">
        <v>484</v>
      </c>
      <c r="C21" s="4" t="s">
        <v>484</v>
      </c>
      <c r="D21" s="4" t="s">
        <v>485</v>
      </c>
      <c r="E21" s="4" t="s">
        <v>486</v>
      </c>
      <c r="F21" s="4" t="s">
        <v>404</v>
      </c>
      <c r="G21" s="4" t="s">
        <v>487</v>
      </c>
      <c r="H21" s="4" t="s">
        <v>26</v>
      </c>
    </row>
    <row r="22" spans="1:8" ht="11.25">
      <c r="A22" s="4">
        <v>21</v>
      </c>
      <c r="B22" s="4" t="s">
        <v>484</v>
      </c>
      <c r="C22" s="4" t="s">
        <v>484</v>
      </c>
      <c r="D22" s="4" t="s">
        <v>485</v>
      </c>
      <c r="E22" s="4" t="s">
        <v>488</v>
      </c>
      <c r="F22" s="4" t="s">
        <v>489</v>
      </c>
      <c r="G22" s="4" t="s">
        <v>490</v>
      </c>
      <c r="H22" s="4" t="s">
        <v>26</v>
      </c>
    </row>
    <row r="23" spans="1:8" ht="11.25">
      <c r="A23" s="4">
        <v>22</v>
      </c>
      <c r="B23" s="4" t="s">
        <v>491</v>
      </c>
      <c r="C23" s="4" t="s">
        <v>491</v>
      </c>
      <c r="D23" s="4" t="s">
        <v>492</v>
      </c>
      <c r="E23" s="4" t="s">
        <v>452</v>
      </c>
      <c r="F23" s="4" t="s">
        <v>453</v>
      </c>
      <c r="G23" s="4" t="s">
        <v>454</v>
      </c>
      <c r="H23" s="4" t="s">
        <v>26</v>
      </c>
    </row>
    <row r="24" spans="1:8" ht="11.25">
      <c r="A24" s="4">
        <v>23</v>
      </c>
      <c r="B24" s="4" t="s">
        <v>491</v>
      </c>
      <c r="C24" s="4" t="s">
        <v>491</v>
      </c>
      <c r="D24" s="4" t="s">
        <v>492</v>
      </c>
      <c r="E24" s="4" t="s">
        <v>493</v>
      </c>
      <c r="F24" s="4" t="s">
        <v>494</v>
      </c>
      <c r="G24" s="4" t="s">
        <v>495</v>
      </c>
      <c r="H24" s="4" t="s">
        <v>26</v>
      </c>
    </row>
    <row r="25" spans="1:8" ht="11.25">
      <c r="A25" s="4">
        <v>24</v>
      </c>
      <c r="B25" s="4" t="s">
        <v>491</v>
      </c>
      <c r="C25" s="4" t="s">
        <v>491</v>
      </c>
      <c r="D25" s="4" t="s">
        <v>492</v>
      </c>
      <c r="E25" s="4" t="s">
        <v>458</v>
      </c>
      <c r="F25" s="4" t="s">
        <v>459</v>
      </c>
      <c r="G25" s="4" t="s">
        <v>460</v>
      </c>
      <c r="H25" s="4" t="s">
        <v>26</v>
      </c>
    </row>
    <row r="26" spans="1:8" ht="11.25">
      <c r="A26" s="4">
        <v>25</v>
      </c>
      <c r="B26" s="4" t="s">
        <v>491</v>
      </c>
      <c r="C26" s="4" t="s">
        <v>491</v>
      </c>
      <c r="D26" s="4" t="s">
        <v>492</v>
      </c>
      <c r="E26" s="4" t="s">
        <v>458</v>
      </c>
      <c r="F26" s="4" t="s">
        <v>459</v>
      </c>
      <c r="G26" s="4" t="s">
        <v>460</v>
      </c>
      <c r="H26" s="4" t="s">
        <v>26</v>
      </c>
    </row>
    <row r="27" spans="1:8" ht="11.25">
      <c r="A27" s="4">
        <v>26</v>
      </c>
      <c r="B27" s="4" t="s">
        <v>496</v>
      </c>
      <c r="C27" s="4" t="s">
        <v>496</v>
      </c>
      <c r="D27" s="4" t="s">
        <v>497</v>
      </c>
      <c r="E27" s="4" t="s">
        <v>452</v>
      </c>
      <c r="F27" s="4" t="s">
        <v>453</v>
      </c>
      <c r="G27" s="4" t="s">
        <v>454</v>
      </c>
      <c r="H27" s="4" t="s">
        <v>26</v>
      </c>
    </row>
    <row r="28" spans="1:8" ht="11.25">
      <c r="A28" s="4">
        <v>27</v>
      </c>
      <c r="B28" s="4" t="s">
        <v>496</v>
      </c>
      <c r="C28" s="4" t="s">
        <v>496</v>
      </c>
      <c r="D28" s="4" t="s">
        <v>497</v>
      </c>
      <c r="E28" s="4" t="s">
        <v>498</v>
      </c>
      <c r="F28" s="4" t="s">
        <v>499</v>
      </c>
      <c r="G28" s="4" t="s">
        <v>500</v>
      </c>
      <c r="H28" s="4" t="s">
        <v>26</v>
      </c>
    </row>
    <row r="29" spans="1:8" ht="11.25">
      <c r="A29" s="4">
        <v>28</v>
      </c>
      <c r="B29" s="4" t="s">
        <v>496</v>
      </c>
      <c r="C29" s="4" t="s">
        <v>496</v>
      </c>
      <c r="D29" s="4" t="s">
        <v>497</v>
      </c>
      <c r="E29" s="4" t="s">
        <v>501</v>
      </c>
      <c r="F29" s="4" t="s">
        <v>502</v>
      </c>
      <c r="G29" s="4" t="s">
        <v>460</v>
      </c>
      <c r="H29" s="4" t="s">
        <v>26</v>
      </c>
    </row>
    <row r="30" spans="1:8" ht="11.25">
      <c r="A30" s="4">
        <v>29</v>
      </c>
      <c r="B30" s="4" t="s">
        <v>496</v>
      </c>
      <c r="C30" s="4" t="s">
        <v>496</v>
      </c>
      <c r="D30" s="4" t="s">
        <v>497</v>
      </c>
      <c r="E30" s="4" t="s">
        <v>503</v>
      </c>
      <c r="F30" s="4" t="s">
        <v>504</v>
      </c>
      <c r="G30" s="4" t="s">
        <v>460</v>
      </c>
      <c r="H30" s="4" t="s">
        <v>26</v>
      </c>
    </row>
    <row r="31" spans="1:8" ht="11.25">
      <c r="A31" s="4">
        <v>30</v>
      </c>
      <c r="B31" s="4" t="s">
        <v>496</v>
      </c>
      <c r="C31" s="4" t="s">
        <v>496</v>
      </c>
      <c r="D31" s="4" t="s">
        <v>497</v>
      </c>
      <c r="E31" s="4" t="s">
        <v>505</v>
      </c>
      <c r="F31" s="4" t="s">
        <v>506</v>
      </c>
      <c r="G31" s="4" t="s">
        <v>460</v>
      </c>
      <c r="H31" s="4" t="s">
        <v>26</v>
      </c>
    </row>
    <row r="32" spans="1:8" ht="11.25">
      <c r="A32" s="4">
        <v>31</v>
      </c>
      <c r="B32" s="4" t="s">
        <v>496</v>
      </c>
      <c r="C32" s="4" t="s">
        <v>496</v>
      </c>
      <c r="D32" s="4" t="s">
        <v>497</v>
      </c>
      <c r="E32" s="4" t="s">
        <v>505</v>
      </c>
      <c r="F32" s="4" t="s">
        <v>506</v>
      </c>
      <c r="G32" s="4" t="s">
        <v>460</v>
      </c>
      <c r="H32" s="4" t="s">
        <v>26</v>
      </c>
    </row>
    <row r="33" spans="1:8" ht="11.25">
      <c r="A33" s="4">
        <v>32</v>
      </c>
      <c r="B33" s="4" t="s">
        <v>496</v>
      </c>
      <c r="C33" s="4" t="s">
        <v>496</v>
      </c>
      <c r="D33" s="4" t="s">
        <v>497</v>
      </c>
      <c r="E33" s="4" t="s">
        <v>507</v>
      </c>
      <c r="F33" s="4" t="s">
        <v>508</v>
      </c>
      <c r="G33" s="4" t="s">
        <v>460</v>
      </c>
      <c r="H33" s="4" t="s">
        <v>26</v>
      </c>
    </row>
    <row r="34" spans="1:8" ht="11.25">
      <c r="A34" s="4">
        <v>33</v>
      </c>
      <c r="B34" s="4" t="s">
        <v>496</v>
      </c>
      <c r="C34" s="4" t="s">
        <v>496</v>
      </c>
      <c r="D34" s="4" t="s">
        <v>497</v>
      </c>
      <c r="E34" s="4" t="s">
        <v>509</v>
      </c>
      <c r="F34" s="4" t="s">
        <v>510</v>
      </c>
      <c r="G34" s="4" t="s">
        <v>460</v>
      </c>
      <c r="H34" s="4" t="s">
        <v>26</v>
      </c>
    </row>
    <row r="35" spans="1:8" ht="11.25">
      <c r="A35" s="4">
        <v>34</v>
      </c>
      <c r="B35" s="4" t="s">
        <v>496</v>
      </c>
      <c r="C35" s="4" t="s">
        <v>496</v>
      </c>
      <c r="D35" s="4" t="s">
        <v>497</v>
      </c>
      <c r="E35" s="4" t="s">
        <v>511</v>
      </c>
      <c r="F35" s="4" t="s">
        <v>512</v>
      </c>
      <c r="G35" s="4" t="s">
        <v>460</v>
      </c>
      <c r="H35" s="4" t="s">
        <v>26</v>
      </c>
    </row>
    <row r="36" spans="1:8" ht="11.25">
      <c r="A36" s="4">
        <v>35</v>
      </c>
      <c r="B36" s="4" t="s">
        <v>496</v>
      </c>
      <c r="C36" s="4" t="s">
        <v>496</v>
      </c>
      <c r="D36" s="4" t="s">
        <v>497</v>
      </c>
      <c r="E36" s="4" t="s">
        <v>513</v>
      </c>
      <c r="F36" s="4" t="s">
        <v>514</v>
      </c>
      <c r="G36" s="4" t="s">
        <v>460</v>
      </c>
      <c r="H36" s="4" t="s">
        <v>26</v>
      </c>
    </row>
    <row r="37" spans="1:8" ht="11.25">
      <c r="A37" s="4">
        <v>36</v>
      </c>
      <c r="B37" s="4" t="s">
        <v>496</v>
      </c>
      <c r="C37" s="4" t="s">
        <v>496</v>
      </c>
      <c r="D37" s="4" t="s">
        <v>497</v>
      </c>
      <c r="E37" s="4" t="s">
        <v>458</v>
      </c>
      <c r="F37" s="4" t="s">
        <v>459</v>
      </c>
      <c r="G37" s="4" t="s">
        <v>460</v>
      </c>
      <c r="H37" s="4" t="s">
        <v>26</v>
      </c>
    </row>
    <row r="38" spans="1:8" ht="11.25">
      <c r="A38" s="4">
        <v>37</v>
      </c>
      <c r="B38" s="4" t="s">
        <v>496</v>
      </c>
      <c r="C38" s="4" t="s">
        <v>496</v>
      </c>
      <c r="D38" s="4" t="s">
        <v>497</v>
      </c>
      <c r="E38" s="4" t="s">
        <v>458</v>
      </c>
      <c r="F38" s="4" t="s">
        <v>459</v>
      </c>
      <c r="G38" s="4" t="s">
        <v>460</v>
      </c>
      <c r="H38" s="4" t="s">
        <v>26</v>
      </c>
    </row>
    <row r="39" spans="1:8" ht="11.25">
      <c r="A39" s="4">
        <v>38</v>
      </c>
      <c r="B39" s="4" t="s">
        <v>515</v>
      </c>
      <c r="C39" s="4" t="s">
        <v>515</v>
      </c>
      <c r="D39" s="4" t="s">
        <v>516</v>
      </c>
      <c r="E39" s="4" t="s">
        <v>517</v>
      </c>
      <c r="F39" s="4" t="s">
        <v>518</v>
      </c>
      <c r="G39" s="4" t="s">
        <v>454</v>
      </c>
      <c r="H39" s="4" t="s">
        <v>26</v>
      </c>
    </row>
    <row r="40" spans="1:8" ht="11.25">
      <c r="A40" s="4">
        <v>39</v>
      </c>
      <c r="B40" s="4" t="s">
        <v>515</v>
      </c>
      <c r="C40" s="4" t="s">
        <v>515</v>
      </c>
      <c r="D40" s="4" t="s">
        <v>516</v>
      </c>
      <c r="E40" s="4" t="s">
        <v>519</v>
      </c>
      <c r="F40" s="4" t="s">
        <v>518</v>
      </c>
      <c r="G40" s="4" t="s">
        <v>520</v>
      </c>
      <c r="H40" s="4" t="s">
        <v>26</v>
      </c>
    </row>
    <row r="41" spans="1:8" ht="11.25">
      <c r="A41" s="4">
        <v>40</v>
      </c>
      <c r="B41" s="4" t="s">
        <v>515</v>
      </c>
      <c r="C41" s="4" t="s">
        <v>515</v>
      </c>
      <c r="D41" s="4" t="s">
        <v>516</v>
      </c>
      <c r="E41" s="4" t="s">
        <v>452</v>
      </c>
      <c r="F41" s="4" t="s">
        <v>453</v>
      </c>
      <c r="G41" s="4" t="s">
        <v>454</v>
      </c>
      <c r="H41" s="4" t="s">
        <v>26</v>
      </c>
    </row>
    <row r="42" spans="1:8" ht="11.25">
      <c r="A42" s="4">
        <v>41</v>
      </c>
      <c r="B42" s="4" t="s">
        <v>515</v>
      </c>
      <c r="C42" s="4" t="s">
        <v>515</v>
      </c>
      <c r="D42" s="4" t="s">
        <v>516</v>
      </c>
      <c r="E42" s="4" t="s">
        <v>452</v>
      </c>
      <c r="F42" s="4" t="s">
        <v>453</v>
      </c>
      <c r="G42" s="4" t="s">
        <v>454</v>
      </c>
      <c r="H42" s="4" t="s">
        <v>26</v>
      </c>
    </row>
    <row r="43" spans="1:8" ht="11.25">
      <c r="A43" s="4">
        <v>42</v>
      </c>
      <c r="B43" s="4" t="s">
        <v>515</v>
      </c>
      <c r="C43" s="4" t="s">
        <v>515</v>
      </c>
      <c r="D43" s="4" t="s">
        <v>516</v>
      </c>
      <c r="E43" s="4" t="s">
        <v>458</v>
      </c>
      <c r="F43" s="4" t="s">
        <v>459</v>
      </c>
      <c r="G43" s="4" t="s">
        <v>460</v>
      </c>
      <c r="H43" s="4" t="s">
        <v>26</v>
      </c>
    </row>
    <row r="44" spans="1:8" ht="11.25">
      <c r="A44" s="4">
        <v>43</v>
      </c>
      <c r="B44" s="4" t="s">
        <v>515</v>
      </c>
      <c r="C44" s="4" t="s">
        <v>515</v>
      </c>
      <c r="D44" s="4" t="s">
        <v>516</v>
      </c>
      <c r="E44" s="4" t="s">
        <v>458</v>
      </c>
      <c r="F44" s="4" t="s">
        <v>459</v>
      </c>
      <c r="G44" s="4" t="s">
        <v>460</v>
      </c>
      <c r="H44" s="4" t="s">
        <v>26</v>
      </c>
    </row>
    <row r="45" spans="1:8" ht="11.25">
      <c r="A45" s="4">
        <v>44</v>
      </c>
      <c r="B45" s="4" t="s">
        <v>521</v>
      </c>
      <c r="C45" s="4" t="s">
        <v>521</v>
      </c>
      <c r="D45" s="4" t="s">
        <v>522</v>
      </c>
      <c r="E45" s="4" t="s">
        <v>452</v>
      </c>
      <c r="F45" s="4" t="s">
        <v>453</v>
      </c>
      <c r="G45" s="4" t="s">
        <v>454</v>
      </c>
      <c r="H45" s="4" t="s">
        <v>26</v>
      </c>
    </row>
    <row r="46" spans="1:8" ht="11.25">
      <c r="A46" s="4">
        <v>45</v>
      </c>
      <c r="B46" s="4" t="s">
        <v>521</v>
      </c>
      <c r="C46" s="4" t="s">
        <v>521</v>
      </c>
      <c r="D46" s="4" t="s">
        <v>522</v>
      </c>
      <c r="E46" s="4" t="s">
        <v>505</v>
      </c>
      <c r="F46" s="4" t="s">
        <v>506</v>
      </c>
      <c r="G46" s="4" t="s">
        <v>460</v>
      </c>
      <c r="H46" s="4" t="s">
        <v>26</v>
      </c>
    </row>
    <row r="47" spans="1:8" ht="11.25">
      <c r="A47" s="4">
        <v>46</v>
      </c>
      <c r="B47" s="4" t="s">
        <v>521</v>
      </c>
      <c r="C47" s="4" t="s">
        <v>521</v>
      </c>
      <c r="D47" s="4" t="s">
        <v>522</v>
      </c>
      <c r="E47" s="4" t="s">
        <v>458</v>
      </c>
      <c r="F47" s="4" t="s">
        <v>459</v>
      </c>
      <c r="G47" s="4" t="s">
        <v>460</v>
      </c>
      <c r="H47" s="4" t="s">
        <v>26</v>
      </c>
    </row>
    <row r="48" spans="1:8" ht="11.25">
      <c r="A48" s="4">
        <v>47</v>
      </c>
      <c r="B48" s="4" t="s">
        <v>521</v>
      </c>
      <c r="C48" s="4" t="s">
        <v>521</v>
      </c>
      <c r="D48" s="4" t="s">
        <v>522</v>
      </c>
      <c r="E48" s="4" t="s">
        <v>458</v>
      </c>
      <c r="F48" s="4" t="s">
        <v>459</v>
      </c>
      <c r="G48" s="4" t="s">
        <v>460</v>
      </c>
      <c r="H48" s="4" t="s">
        <v>26</v>
      </c>
    </row>
    <row r="49" spans="1:8" ht="11.25">
      <c r="A49" s="4">
        <v>48</v>
      </c>
      <c r="B49" s="4" t="s">
        <v>523</v>
      </c>
      <c r="C49" s="4" t="s">
        <v>523</v>
      </c>
      <c r="D49" s="4" t="s">
        <v>524</v>
      </c>
      <c r="E49" s="4" t="s">
        <v>452</v>
      </c>
      <c r="F49" s="4" t="s">
        <v>453</v>
      </c>
      <c r="G49" s="4" t="s">
        <v>454</v>
      </c>
      <c r="H49" s="4" t="s">
        <v>26</v>
      </c>
    </row>
    <row r="50" spans="1:8" ht="11.25">
      <c r="A50" s="4">
        <v>49</v>
      </c>
      <c r="B50" s="4" t="s">
        <v>523</v>
      </c>
      <c r="C50" s="4" t="s">
        <v>523</v>
      </c>
      <c r="D50" s="4" t="s">
        <v>524</v>
      </c>
      <c r="E50" s="4" t="s">
        <v>458</v>
      </c>
      <c r="F50" s="4" t="s">
        <v>459</v>
      </c>
      <c r="G50" s="4" t="s">
        <v>460</v>
      </c>
      <c r="H50" s="4" t="s">
        <v>26</v>
      </c>
    </row>
    <row r="51" spans="1:8" ht="11.25">
      <c r="A51" s="4">
        <v>50</v>
      </c>
      <c r="B51" s="4" t="s">
        <v>523</v>
      </c>
      <c r="C51" s="4" t="s">
        <v>523</v>
      </c>
      <c r="D51" s="4" t="s">
        <v>524</v>
      </c>
      <c r="E51" s="4" t="s">
        <v>458</v>
      </c>
      <c r="F51" s="4" t="s">
        <v>459</v>
      </c>
      <c r="G51" s="4" t="s">
        <v>460</v>
      </c>
      <c r="H51" s="4" t="s">
        <v>26</v>
      </c>
    </row>
    <row r="52" spans="1:8" ht="11.25">
      <c r="A52" s="4">
        <v>51</v>
      </c>
      <c r="B52" s="4" t="s">
        <v>525</v>
      </c>
      <c r="C52" s="4" t="s">
        <v>525</v>
      </c>
      <c r="D52" s="4" t="s">
        <v>526</v>
      </c>
      <c r="E52" s="4" t="s">
        <v>452</v>
      </c>
      <c r="F52" s="4" t="s">
        <v>453</v>
      </c>
      <c r="G52" s="4" t="s">
        <v>454</v>
      </c>
      <c r="H52" s="4" t="s">
        <v>26</v>
      </c>
    </row>
    <row r="53" spans="1:8" ht="11.25">
      <c r="A53" s="4">
        <v>52</v>
      </c>
      <c r="B53" s="4" t="s">
        <v>525</v>
      </c>
      <c r="C53" s="4" t="s">
        <v>525</v>
      </c>
      <c r="D53" s="4" t="s">
        <v>526</v>
      </c>
      <c r="E53" s="4" t="s">
        <v>458</v>
      </c>
      <c r="F53" s="4" t="s">
        <v>459</v>
      </c>
      <c r="G53" s="4" t="s">
        <v>460</v>
      </c>
      <c r="H53" s="4" t="s">
        <v>26</v>
      </c>
    </row>
    <row r="54" spans="1:8" ht="11.25">
      <c r="A54" s="4">
        <v>53</v>
      </c>
      <c r="B54" s="4" t="s">
        <v>525</v>
      </c>
      <c r="C54" s="4" t="s">
        <v>525</v>
      </c>
      <c r="D54" s="4" t="s">
        <v>526</v>
      </c>
      <c r="E54" s="4" t="s">
        <v>458</v>
      </c>
      <c r="F54" s="4" t="s">
        <v>459</v>
      </c>
      <c r="G54" s="4" t="s">
        <v>460</v>
      </c>
      <c r="H54" s="4" t="s">
        <v>26</v>
      </c>
    </row>
    <row r="55" spans="1:8" ht="11.25">
      <c r="A55" s="4">
        <v>54</v>
      </c>
      <c r="B55" s="4" t="s">
        <v>527</v>
      </c>
      <c r="C55" s="4" t="s">
        <v>527</v>
      </c>
      <c r="D55" s="4" t="s">
        <v>528</v>
      </c>
      <c r="E55" s="4" t="s">
        <v>452</v>
      </c>
      <c r="F55" s="4" t="s">
        <v>453</v>
      </c>
      <c r="G55" s="4" t="s">
        <v>454</v>
      </c>
      <c r="H55" s="4" t="s">
        <v>26</v>
      </c>
    </row>
    <row r="56" spans="1:8" ht="11.25">
      <c r="A56" s="4">
        <v>55</v>
      </c>
      <c r="B56" s="4" t="s">
        <v>527</v>
      </c>
      <c r="C56" s="4" t="s">
        <v>527</v>
      </c>
      <c r="D56" s="4" t="s">
        <v>528</v>
      </c>
      <c r="E56" s="4" t="s">
        <v>458</v>
      </c>
      <c r="F56" s="4" t="s">
        <v>459</v>
      </c>
      <c r="G56" s="4" t="s">
        <v>460</v>
      </c>
      <c r="H56" s="4" t="s">
        <v>26</v>
      </c>
    </row>
    <row r="57" spans="1:8" ht="11.25">
      <c r="A57" s="4">
        <v>56</v>
      </c>
      <c r="B57" s="4" t="s">
        <v>527</v>
      </c>
      <c r="C57" s="4" t="s">
        <v>527</v>
      </c>
      <c r="D57" s="4" t="s">
        <v>528</v>
      </c>
      <c r="E57" s="4" t="s">
        <v>458</v>
      </c>
      <c r="F57" s="4" t="s">
        <v>459</v>
      </c>
      <c r="G57" s="4" t="s">
        <v>460</v>
      </c>
      <c r="H57" s="4" t="s">
        <v>26</v>
      </c>
    </row>
    <row r="58" spans="1:8" ht="11.25">
      <c r="A58" s="4">
        <v>57</v>
      </c>
      <c r="B58" s="4" t="s">
        <v>529</v>
      </c>
      <c r="C58" s="4" t="s">
        <v>529</v>
      </c>
      <c r="D58" s="4" t="s">
        <v>530</v>
      </c>
      <c r="E58" s="4" t="s">
        <v>452</v>
      </c>
      <c r="F58" s="4" t="s">
        <v>453</v>
      </c>
      <c r="G58" s="4" t="s">
        <v>454</v>
      </c>
      <c r="H58" s="4" t="s">
        <v>26</v>
      </c>
    </row>
    <row r="59" spans="1:8" ht="11.25">
      <c r="A59" s="4">
        <v>58</v>
      </c>
      <c r="B59" s="4" t="s">
        <v>529</v>
      </c>
      <c r="C59" s="4" t="s">
        <v>529</v>
      </c>
      <c r="D59" s="4" t="s">
        <v>530</v>
      </c>
      <c r="E59" s="4" t="s">
        <v>458</v>
      </c>
      <c r="F59" s="4" t="s">
        <v>459</v>
      </c>
      <c r="G59" s="4" t="s">
        <v>460</v>
      </c>
      <c r="H59" s="4" t="s">
        <v>26</v>
      </c>
    </row>
    <row r="60" spans="1:8" ht="11.25">
      <c r="A60" s="4">
        <v>59</v>
      </c>
      <c r="B60" s="4" t="s">
        <v>529</v>
      </c>
      <c r="C60" s="4" t="s">
        <v>529</v>
      </c>
      <c r="D60" s="4" t="s">
        <v>530</v>
      </c>
      <c r="E60" s="4" t="s">
        <v>458</v>
      </c>
      <c r="F60" s="4" t="s">
        <v>459</v>
      </c>
      <c r="G60" s="4" t="s">
        <v>460</v>
      </c>
      <c r="H60" s="4" t="s">
        <v>26</v>
      </c>
    </row>
    <row r="61" spans="1:8" ht="11.25">
      <c r="A61" s="4">
        <v>60</v>
      </c>
      <c r="B61" s="4" t="s">
        <v>531</v>
      </c>
      <c r="C61" s="4" t="s">
        <v>531</v>
      </c>
      <c r="D61" s="4" t="s">
        <v>532</v>
      </c>
      <c r="E61" s="4" t="s">
        <v>452</v>
      </c>
      <c r="F61" s="4" t="s">
        <v>453</v>
      </c>
      <c r="G61" s="4" t="s">
        <v>454</v>
      </c>
      <c r="H61" s="4" t="s">
        <v>26</v>
      </c>
    </row>
    <row r="62" spans="1:8" ht="11.25">
      <c r="A62" s="4">
        <v>61</v>
      </c>
      <c r="B62" s="4" t="s">
        <v>531</v>
      </c>
      <c r="C62" s="4" t="s">
        <v>531</v>
      </c>
      <c r="D62" s="4" t="s">
        <v>532</v>
      </c>
      <c r="E62" s="4" t="s">
        <v>452</v>
      </c>
      <c r="F62" s="4" t="s">
        <v>453</v>
      </c>
      <c r="G62" s="4" t="s">
        <v>454</v>
      </c>
      <c r="H62" s="4" t="s">
        <v>26</v>
      </c>
    </row>
    <row r="63" spans="1:8" ht="11.25">
      <c r="A63" s="4">
        <v>62</v>
      </c>
      <c r="B63" s="4" t="s">
        <v>531</v>
      </c>
      <c r="C63" s="4" t="s">
        <v>531</v>
      </c>
      <c r="D63" s="4" t="s">
        <v>532</v>
      </c>
      <c r="E63" s="4" t="s">
        <v>458</v>
      </c>
      <c r="F63" s="4" t="s">
        <v>459</v>
      </c>
      <c r="G63" s="4" t="s">
        <v>460</v>
      </c>
      <c r="H63" s="4" t="s">
        <v>26</v>
      </c>
    </row>
    <row r="64" spans="1:8" ht="11.25">
      <c r="A64" s="4">
        <v>63</v>
      </c>
      <c r="B64" s="4" t="s">
        <v>533</v>
      </c>
      <c r="C64" s="4" t="s">
        <v>533</v>
      </c>
      <c r="D64" s="4" t="s">
        <v>534</v>
      </c>
      <c r="E64" s="4" t="s">
        <v>452</v>
      </c>
      <c r="F64" s="4" t="s">
        <v>453</v>
      </c>
      <c r="G64" s="4" t="s">
        <v>454</v>
      </c>
      <c r="H64" s="4" t="s">
        <v>26</v>
      </c>
    </row>
    <row r="65" spans="1:8" ht="11.25">
      <c r="A65" s="4">
        <v>64</v>
      </c>
      <c r="B65" s="4" t="s">
        <v>533</v>
      </c>
      <c r="C65" s="4" t="s">
        <v>533</v>
      </c>
      <c r="D65" s="4" t="s">
        <v>534</v>
      </c>
      <c r="E65" s="4" t="s">
        <v>458</v>
      </c>
      <c r="F65" s="4" t="s">
        <v>459</v>
      </c>
      <c r="G65" s="4" t="s">
        <v>460</v>
      </c>
      <c r="H65" s="4" t="s">
        <v>26</v>
      </c>
    </row>
    <row r="66" spans="1:8" ht="11.25">
      <c r="A66" s="4">
        <v>65</v>
      </c>
      <c r="B66" s="4" t="s">
        <v>533</v>
      </c>
      <c r="C66" s="4" t="s">
        <v>533</v>
      </c>
      <c r="D66" s="4" t="s">
        <v>534</v>
      </c>
      <c r="E66" s="4" t="s">
        <v>458</v>
      </c>
      <c r="F66" s="4" t="s">
        <v>459</v>
      </c>
      <c r="G66" s="4" t="s">
        <v>460</v>
      </c>
      <c r="H66" s="4" t="s">
        <v>26</v>
      </c>
    </row>
    <row r="67" spans="1:8" ht="11.25">
      <c r="A67" s="4">
        <v>66</v>
      </c>
      <c r="B67" s="4" t="s">
        <v>535</v>
      </c>
      <c r="C67" s="4" t="s">
        <v>535</v>
      </c>
      <c r="D67" s="4" t="s">
        <v>536</v>
      </c>
      <c r="E67" s="4" t="s">
        <v>452</v>
      </c>
      <c r="F67" s="4" t="s">
        <v>453</v>
      </c>
      <c r="G67" s="4" t="s">
        <v>454</v>
      </c>
      <c r="H67" s="4" t="s">
        <v>26</v>
      </c>
    </row>
    <row r="68" spans="1:8" ht="11.25">
      <c r="A68" s="4">
        <v>67</v>
      </c>
      <c r="B68" s="4" t="s">
        <v>535</v>
      </c>
      <c r="C68" s="4" t="s">
        <v>535</v>
      </c>
      <c r="D68" s="4" t="s">
        <v>536</v>
      </c>
      <c r="E68" s="4" t="s">
        <v>458</v>
      </c>
      <c r="F68" s="4" t="s">
        <v>459</v>
      </c>
      <c r="G68" s="4" t="s">
        <v>460</v>
      </c>
      <c r="H68" s="4" t="s">
        <v>26</v>
      </c>
    </row>
    <row r="69" spans="1:8" ht="11.25">
      <c r="A69" s="4">
        <v>68</v>
      </c>
      <c r="B69" s="4" t="s">
        <v>535</v>
      </c>
      <c r="C69" s="4" t="s">
        <v>535</v>
      </c>
      <c r="D69" s="4" t="s">
        <v>536</v>
      </c>
      <c r="E69" s="4" t="s">
        <v>458</v>
      </c>
      <c r="F69" s="4" t="s">
        <v>459</v>
      </c>
      <c r="G69" s="4" t="s">
        <v>460</v>
      </c>
      <c r="H69" s="4" t="s">
        <v>26</v>
      </c>
    </row>
    <row r="70" spans="1:8" ht="11.25">
      <c r="A70" s="4">
        <v>69</v>
      </c>
      <c r="B70" s="4" t="s">
        <v>535</v>
      </c>
      <c r="C70" s="4" t="s">
        <v>535</v>
      </c>
      <c r="D70" s="4" t="s">
        <v>536</v>
      </c>
      <c r="E70" s="4" t="s">
        <v>537</v>
      </c>
      <c r="F70" s="4" t="s">
        <v>538</v>
      </c>
      <c r="G70" s="4" t="s">
        <v>539</v>
      </c>
      <c r="H70" s="4" t="s">
        <v>26</v>
      </c>
    </row>
    <row r="71" spans="1:8" ht="11.25">
      <c r="A71" s="4">
        <v>70</v>
      </c>
      <c r="B71" s="4" t="s">
        <v>540</v>
      </c>
      <c r="C71" s="4" t="s">
        <v>540</v>
      </c>
      <c r="D71" s="4" t="s">
        <v>541</v>
      </c>
      <c r="E71" s="4" t="s">
        <v>452</v>
      </c>
      <c r="F71" s="4" t="s">
        <v>453</v>
      </c>
      <c r="G71" s="4" t="s">
        <v>454</v>
      </c>
      <c r="H71" s="4" t="s">
        <v>26</v>
      </c>
    </row>
    <row r="72" spans="1:8" ht="11.25">
      <c r="A72" s="4">
        <v>71</v>
      </c>
      <c r="B72" s="4" t="s">
        <v>540</v>
      </c>
      <c r="C72" s="4" t="s">
        <v>540</v>
      </c>
      <c r="D72" s="4" t="s">
        <v>541</v>
      </c>
      <c r="E72" s="4" t="s">
        <v>458</v>
      </c>
      <c r="F72" s="4" t="s">
        <v>459</v>
      </c>
      <c r="G72" s="4" t="s">
        <v>460</v>
      </c>
      <c r="H72" s="4" t="s">
        <v>26</v>
      </c>
    </row>
    <row r="73" spans="1:8" ht="11.25">
      <c r="A73" s="4">
        <v>72</v>
      </c>
      <c r="B73" s="4" t="s">
        <v>540</v>
      </c>
      <c r="C73" s="4" t="s">
        <v>540</v>
      </c>
      <c r="D73" s="4" t="s">
        <v>541</v>
      </c>
      <c r="E73" s="4" t="s">
        <v>458</v>
      </c>
      <c r="F73" s="4" t="s">
        <v>459</v>
      </c>
      <c r="G73" s="4" t="s">
        <v>460</v>
      </c>
      <c r="H73" s="4" t="s">
        <v>26</v>
      </c>
    </row>
    <row r="74" spans="1:8" ht="11.25">
      <c r="A74" s="4">
        <v>73</v>
      </c>
      <c r="B74" s="4" t="s">
        <v>542</v>
      </c>
      <c r="C74" s="4" t="s">
        <v>542</v>
      </c>
      <c r="D74" s="4" t="s">
        <v>543</v>
      </c>
      <c r="E74" s="4" t="s">
        <v>452</v>
      </c>
      <c r="F74" s="4" t="s">
        <v>453</v>
      </c>
      <c r="G74" s="4" t="s">
        <v>454</v>
      </c>
      <c r="H74" s="4" t="s">
        <v>26</v>
      </c>
    </row>
    <row r="75" spans="1:8" ht="11.25">
      <c r="A75" s="4">
        <v>74</v>
      </c>
      <c r="B75" s="4" t="s">
        <v>542</v>
      </c>
      <c r="C75" s="4" t="s">
        <v>542</v>
      </c>
      <c r="D75" s="4" t="s">
        <v>543</v>
      </c>
      <c r="E75" s="4" t="s">
        <v>458</v>
      </c>
      <c r="F75" s="4" t="s">
        <v>459</v>
      </c>
      <c r="G75" s="4" t="s">
        <v>460</v>
      </c>
      <c r="H75" s="4" t="s">
        <v>26</v>
      </c>
    </row>
    <row r="76" spans="1:8" ht="11.25">
      <c r="A76" s="4">
        <v>75</v>
      </c>
      <c r="B76" s="4" t="s">
        <v>542</v>
      </c>
      <c r="C76" s="4" t="s">
        <v>542</v>
      </c>
      <c r="D76" s="4" t="s">
        <v>543</v>
      </c>
      <c r="E76" s="4" t="s">
        <v>458</v>
      </c>
      <c r="F76" s="4" t="s">
        <v>459</v>
      </c>
      <c r="G76" s="4" t="s">
        <v>460</v>
      </c>
      <c r="H76" s="4" t="s">
        <v>26</v>
      </c>
    </row>
    <row r="77" spans="1:8" ht="11.25">
      <c r="A77" s="4">
        <v>76</v>
      </c>
      <c r="B77" s="4" t="s">
        <v>544</v>
      </c>
      <c r="C77" s="4" t="s">
        <v>544</v>
      </c>
      <c r="D77" s="4" t="s">
        <v>545</v>
      </c>
      <c r="E77" s="4" t="s">
        <v>546</v>
      </c>
      <c r="F77" s="4" t="s">
        <v>547</v>
      </c>
      <c r="G77" s="4" t="s">
        <v>548</v>
      </c>
      <c r="H77" s="4" t="s">
        <v>26</v>
      </c>
    </row>
    <row r="78" spans="1:8" ht="11.25">
      <c r="A78" s="4">
        <v>77</v>
      </c>
      <c r="B78" s="4" t="s">
        <v>544</v>
      </c>
      <c r="C78" s="4" t="s">
        <v>544</v>
      </c>
      <c r="D78" s="4" t="s">
        <v>545</v>
      </c>
      <c r="E78" s="4" t="s">
        <v>546</v>
      </c>
      <c r="F78" s="4" t="s">
        <v>547</v>
      </c>
      <c r="G78" s="4" t="s">
        <v>548</v>
      </c>
      <c r="H78" s="4" t="s">
        <v>26</v>
      </c>
    </row>
    <row r="79" spans="1:8" ht="11.25">
      <c r="A79" s="4">
        <v>78</v>
      </c>
      <c r="B79" s="4" t="s">
        <v>544</v>
      </c>
      <c r="C79" s="4" t="s">
        <v>544</v>
      </c>
      <c r="D79" s="4" t="s">
        <v>545</v>
      </c>
      <c r="E79" s="4" t="s">
        <v>452</v>
      </c>
      <c r="F79" s="4" t="s">
        <v>453</v>
      </c>
      <c r="G79" s="4" t="s">
        <v>454</v>
      </c>
      <c r="H79" s="4" t="s">
        <v>26</v>
      </c>
    </row>
    <row r="80" spans="1:8" ht="11.25">
      <c r="A80" s="4">
        <v>79</v>
      </c>
      <c r="B80" s="4" t="s">
        <v>544</v>
      </c>
      <c r="C80" s="4" t="s">
        <v>544</v>
      </c>
      <c r="D80" s="4" t="s">
        <v>545</v>
      </c>
      <c r="E80" s="4" t="s">
        <v>549</v>
      </c>
      <c r="F80" s="4" t="s">
        <v>550</v>
      </c>
      <c r="G80" s="4" t="s">
        <v>548</v>
      </c>
      <c r="H80" s="4" t="s">
        <v>26</v>
      </c>
    </row>
    <row r="81" spans="1:8" ht="11.25">
      <c r="A81" s="4">
        <v>80</v>
      </c>
      <c r="B81" s="4" t="s">
        <v>544</v>
      </c>
      <c r="C81" s="4" t="s">
        <v>544</v>
      </c>
      <c r="D81" s="4" t="s">
        <v>545</v>
      </c>
      <c r="E81" s="4" t="s">
        <v>458</v>
      </c>
      <c r="F81" s="4" t="s">
        <v>459</v>
      </c>
      <c r="G81" s="4" t="s">
        <v>460</v>
      </c>
      <c r="H81" s="4" t="s">
        <v>26</v>
      </c>
    </row>
    <row r="82" spans="1:8" ht="11.25">
      <c r="A82" s="4">
        <v>81</v>
      </c>
      <c r="B82" s="4" t="s">
        <v>544</v>
      </c>
      <c r="C82" s="4" t="s">
        <v>544</v>
      </c>
      <c r="D82" s="4" t="s">
        <v>545</v>
      </c>
      <c r="E82" s="4" t="s">
        <v>458</v>
      </c>
      <c r="F82" s="4" t="s">
        <v>459</v>
      </c>
      <c r="G82" s="4" t="s">
        <v>460</v>
      </c>
      <c r="H82" s="4" t="s">
        <v>26</v>
      </c>
    </row>
    <row r="83" spans="1:8" ht="11.25">
      <c r="A83" s="4">
        <v>82</v>
      </c>
      <c r="B83" s="4" t="s">
        <v>544</v>
      </c>
      <c r="C83" s="4" t="s">
        <v>544</v>
      </c>
      <c r="D83" s="4" t="s">
        <v>545</v>
      </c>
      <c r="E83" s="4" t="s">
        <v>551</v>
      </c>
      <c r="F83" s="4" t="s">
        <v>552</v>
      </c>
      <c r="G83" s="4" t="s">
        <v>389</v>
      </c>
      <c r="H83" s="4" t="s">
        <v>26</v>
      </c>
    </row>
    <row r="84" spans="1:8" ht="11.25">
      <c r="A84" s="4">
        <v>83</v>
      </c>
      <c r="B84" s="4" t="s">
        <v>553</v>
      </c>
      <c r="C84" s="4" t="s">
        <v>553</v>
      </c>
      <c r="D84" s="4" t="s">
        <v>554</v>
      </c>
      <c r="E84" s="4" t="s">
        <v>452</v>
      </c>
      <c r="F84" s="4" t="s">
        <v>453</v>
      </c>
      <c r="G84" s="4" t="s">
        <v>454</v>
      </c>
      <c r="H84" s="4" t="s">
        <v>26</v>
      </c>
    </row>
    <row r="85" spans="1:8" ht="11.25">
      <c r="A85" s="4">
        <v>84</v>
      </c>
      <c r="B85" s="4" t="s">
        <v>553</v>
      </c>
      <c r="C85" s="4" t="s">
        <v>553</v>
      </c>
      <c r="D85" s="4" t="s">
        <v>554</v>
      </c>
      <c r="E85" s="4" t="s">
        <v>505</v>
      </c>
      <c r="F85" s="4" t="s">
        <v>506</v>
      </c>
      <c r="G85" s="4" t="s">
        <v>460</v>
      </c>
      <c r="H85" s="4" t="s">
        <v>26</v>
      </c>
    </row>
    <row r="86" spans="1:8" ht="11.25">
      <c r="A86" s="4">
        <v>85</v>
      </c>
      <c r="B86" s="4" t="s">
        <v>553</v>
      </c>
      <c r="C86" s="4" t="s">
        <v>553</v>
      </c>
      <c r="D86" s="4" t="s">
        <v>554</v>
      </c>
      <c r="E86" s="4" t="s">
        <v>458</v>
      </c>
      <c r="F86" s="4" t="s">
        <v>459</v>
      </c>
      <c r="G86" s="4" t="s">
        <v>460</v>
      </c>
      <c r="H86" s="4" t="s">
        <v>26</v>
      </c>
    </row>
    <row r="87" spans="1:8" ht="11.25">
      <c r="A87" s="4">
        <v>86</v>
      </c>
      <c r="B87" s="4" t="s">
        <v>555</v>
      </c>
      <c r="C87" s="4" t="s">
        <v>555</v>
      </c>
      <c r="D87" s="4" t="s">
        <v>556</v>
      </c>
      <c r="E87" s="4" t="s">
        <v>452</v>
      </c>
      <c r="F87" s="4" t="s">
        <v>453</v>
      </c>
      <c r="G87" s="4" t="s">
        <v>454</v>
      </c>
      <c r="H87" s="4" t="s">
        <v>26</v>
      </c>
    </row>
    <row r="88" spans="1:8" ht="11.25">
      <c r="A88" s="4">
        <v>87</v>
      </c>
      <c r="B88" s="4" t="s">
        <v>555</v>
      </c>
      <c r="C88" s="4" t="s">
        <v>555</v>
      </c>
      <c r="D88" s="4" t="s">
        <v>556</v>
      </c>
      <c r="E88" s="4" t="s">
        <v>458</v>
      </c>
      <c r="F88" s="4" t="s">
        <v>459</v>
      </c>
      <c r="G88" s="4" t="s">
        <v>460</v>
      </c>
      <c r="H88" s="4" t="s">
        <v>26</v>
      </c>
    </row>
    <row r="89" spans="1:8" ht="11.25">
      <c r="A89" s="4">
        <v>88</v>
      </c>
      <c r="B89" s="4" t="s">
        <v>555</v>
      </c>
      <c r="C89" s="4" t="s">
        <v>555</v>
      </c>
      <c r="D89" s="4" t="s">
        <v>556</v>
      </c>
      <c r="E89" s="4" t="s">
        <v>458</v>
      </c>
      <c r="F89" s="4" t="s">
        <v>459</v>
      </c>
      <c r="G89" s="4" t="s">
        <v>460</v>
      </c>
      <c r="H89" s="4" t="s">
        <v>26</v>
      </c>
    </row>
    <row r="90" spans="1:8" ht="11.25">
      <c r="A90" s="4">
        <v>89</v>
      </c>
      <c r="B90" s="4" t="s">
        <v>557</v>
      </c>
      <c r="C90" s="4" t="s">
        <v>557</v>
      </c>
      <c r="D90" s="4" t="s">
        <v>558</v>
      </c>
      <c r="E90" s="4" t="s">
        <v>452</v>
      </c>
      <c r="F90" s="4" t="s">
        <v>453</v>
      </c>
      <c r="G90" s="4" t="s">
        <v>454</v>
      </c>
      <c r="H90" s="4" t="s">
        <v>26</v>
      </c>
    </row>
    <row r="91" spans="1:8" ht="11.25">
      <c r="A91" s="4">
        <v>90</v>
      </c>
      <c r="B91" s="4" t="s">
        <v>557</v>
      </c>
      <c r="C91" s="4" t="s">
        <v>557</v>
      </c>
      <c r="D91" s="4" t="s">
        <v>558</v>
      </c>
      <c r="E91" s="4" t="s">
        <v>559</v>
      </c>
      <c r="F91" s="4" t="s">
        <v>560</v>
      </c>
      <c r="G91" s="4" t="s">
        <v>561</v>
      </c>
      <c r="H91" s="4" t="s">
        <v>26</v>
      </c>
    </row>
    <row r="92" spans="1:8" ht="11.25">
      <c r="A92" s="4">
        <v>91</v>
      </c>
      <c r="B92" s="4" t="s">
        <v>557</v>
      </c>
      <c r="C92" s="4" t="s">
        <v>557</v>
      </c>
      <c r="D92" s="4" t="s">
        <v>558</v>
      </c>
      <c r="E92" s="4" t="s">
        <v>562</v>
      </c>
      <c r="F92" s="4" t="s">
        <v>563</v>
      </c>
      <c r="G92" s="4" t="s">
        <v>564</v>
      </c>
      <c r="H92" s="4" t="s">
        <v>26</v>
      </c>
    </row>
    <row r="93" spans="1:8" ht="11.25">
      <c r="A93" s="4">
        <v>92</v>
      </c>
      <c r="B93" s="4" t="s">
        <v>557</v>
      </c>
      <c r="C93" s="4" t="s">
        <v>557</v>
      </c>
      <c r="D93" s="4" t="s">
        <v>558</v>
      </c>
      <c r="E93" s="4" t="s">
        <v>458</v>
      </c>
      <c r="F93" s="4" t="s">
        <v>459</v>
      </c>
      <c r="G93" s="4" t="s">
        <v>460</v>
      </c>
      <c r="H93" s="4" t="s">
        <v>26</v>
      </c>
    </row>
    <row r="94" spans="1:8" ht="11.25">
      <c r="A94" s="4">
        <v>93</v>
      </c>
      <c r="B94" s="4" t="s">
        <v>557</v>
      </c>
      <c r="C94" s="4" t="s">
        <v>557</v>
      </c>
      <c r="D94" s="4" t="s">
        <v>558</v>
      </c>
      <c r="E94" s="4" t="s">
        <v>458</v>
      </c>
      <c r="F94" s="4" t="s">
        <v>459</v>
      </c>
      <c r="G94" s="4" t="s">
        <v>460</v>
      </c>
      <c r="H94" s="4" t="s">
        <v>26</v>
      </c>
    </row>
    <row r="95" spans="1:8" ht="11.25">
      <c r="A95" s="4">
        <v>94</v>
      </c>
      <c r="B95" s="4" t="s">
        <v>565</v>
      </c>
      <c r="C95" s="4" t="s">
        <v>565</v>
      </c>
      <c r="D95" s="4" t="s">
        <v>566</v>
      </c>
      <c r="E95" s="4" t="s">
        <v>452</v>
      </c>
      <c r="F95" s="4" t="s">
        <v>453</v>
      </c>
      <c r="G95" s="4" t="s">
        <v>454</v>
      </c>
      <c r="H95" s="4" t="s">
        <v>26</v>
      </c>
    </row>
    <row r="96" spans="1:8" ht="11.25">
      <c r="A96" s="4">
        <v>95</v>
      </c>
      <c r="B96" s="4" t="s">
        <v>565</v>
      </c>
      <c r="C96" s="4" t="s">
        <v>565</v>
      </c>
      <c r="D96" s="4" t="s">
        <v>566</v>
      </c>
      <c r="E96" s="4" t="s">
        <v>458</v>
      </c>
      <c r="F96" s="4" t="s">
        <v>459</v>
      </c>
      <c r="G96" s="4" t="s">
        <v>460</v>
      </c>
      <c r="H96" s="4" t="s">
        <v>26</v>
      </c>
    </row>
    <row r="97" spans="1:8" ht="11.25">
      <c r="A97" s="4">
        <v>96</v>
      </c>
      <c r="B97" s="4" t="s">
        <v>565</v>
      </c>
      <c r="C97" s="4" t="s">
        <v>565</v>
      </c>
      <c r="D97" s="4" t="s">
        <v>566</v>
      </c>
      <c r="E97" s="4" t="s">
        <v>458</v>
      </c>
      <c r="F97" s="4" t="s">
        <v>459</v>
      </c>
      <c r="G97" s="4" t="s">
        <v>460</v>
      </c>
      <c r="H97" s="4" t="s">
        <v>26</v>
      </c>
    </row>
    <row r="98" spans="1:8" ht="11.25">
      <c r="A98" s="4">
        <v>97</v>
      </c>
      <c r="B98" s="4" t="s">
        <v>567</v>
      </c>
      <c r="C98" s="4" t="s">
        <v>567</v>
      </c>
      <c r="D98" s="4" t="s">
        <v>568</v>
      </c>
      <c r="E98" s="4" t="s">
        <v>569</v>
      </c>
      <c r="F98" s="4" t="s">
        <v>570</v>
      </c>
      <c r="G98" s="4" t="s">
        <v>571</v>
      </c>
      <c r="H98" s="4" t="s">
        <v>26</v>
      </c>
    </row>
    <row r="99" spans="1:8" ht="11.25">
      <c r="A99" s="4">
        <v>98</v>
      </c>
      <c r="B99" s="4" t="s">
        <v>567</v>
      </c>
      <c r="C99" s="4" t="s">
        <v>567</v>
      </c>
      <c r="D99" s="4" t="s">
        <v>568</v>
      </c>
      <c r="E99" s="4" t="s">
        <v>452</v>
      </c>
      <c r="F99" s="4" t="s">
        <v>453</v>
      </c>
      <c r="G99" s="4" t="s">
        <v>454</v>
      </c>
      <c r="H99" s="4" t="s">
        <v>26</v>
      </c>
    </row>
    <row r="100" spans="1:8" ht="11.25">
      <c r="A100" s="4">
        <v>99</v>
      </c>
      <c r="B100" s="4" t="s">
        <v>567</v>
      </c>
      <c r="C100" s="4" t="s">
        <v>567</v>
      </c>
      <c r="D100" s="4" t="s">
        <v>568</v>
      </c>
      <c r="E100" s="4" t="s">
        <v>572</v>
      </c>
      <c r="F100" s="4" t="s">
        <v>573</v>
      </c>
      <c r="G100" s="4" t="s">
        <v>574</v>
      </c>
      <c r="H100" s="4" t="s">
        <v>26</v>
      </c>
    </row>
    <row r="101" spans="1:8" ht="11.25">
      <c r="A101" s="4">
        <v>100</v>
      </c>
      <c r="B101" s="4" t="s">
        <v>567</v>
      </c>
      <c r="C101" s="4" t="s">
        <v>567</v>
      </c>
      <c r="D101" s="4" t="s">
        <v>568</v>
      </c>
      <c r="E101" s="4" t="s">
        <v>572</v>
      </c>
      <c r="F101" s="4" t="s">
        <v>573</v>
      </c>
      <c r="G101" s="4" t="s">
        <v>574</v>
      </c>
      <c r="H101" s="4" t="s">
        <v>26</v>
      </c>
    </row>
    <row r="102" spans="1:8" ht="11.25">
      <c r="A102" s="4">
        <v>101</v>
      </c>
      <c r="B102" s="4" t="s">
        <v>567</v>
      </c>
      <c r="C102" s="4" t="s">
        <v>567</v>
      </c>
      <c r="D102" s="4" t="s">
        <v>568</v>
      </c>
      <c r="E102" s="4" t="s">
        <v>458</v>
      </c>
      <c r="F102" s="4" t="s">
        <v>459</v>
      </c>
      <c r="G102" s="4" t="s">
        <v>460</v>
      </c>
      <c r="H102" s="4" t="s">
        <v>26</v>
      </c>
    </row>
    <row r="103" spans="1:8" ht="11.25">
      <c r="A103" s="4">
        <v>102</v>
      </c>
      <c r="B103" s="4" t="s">
        <v>567</v>
      </c>
      <c r="C103" s="4" t="s">
        <v>567</v>
      </c>
      <c r="D103" s="4" t="s">
        <v>568</v>
      </c>
      <c r="E103" s="4" t="s">
        <v>458</v>
      </c>
      <c r="F103" s="4" t="s">
        <v>459</v>
      </c>
      <c r="G103" s="4" t="s">
        <v>460</v>
      </c>
      <c r="H103" s="4" t="s">
        <v>26</v>
      </c>
    </row>
    <row r="104" spans="1:8" ht="11.25">
      <c r="A104" s="4">
        <v>103</v>
      </c>
      <c r="B104" s="4" t="s">
        <v>575</v>
      </c>
      <c r="C104" s="4" t="s">
        <v>575</v>
      </c>
      <c r="D104" s="4" t="s">
        <v>576</v>
      </c>
      <c r="E104" s="4" t="s">
        <v>577</v>
      </c>
      <c r="F104" s="4" t="s">
        <v>578</v>
      </c>
      <c r="G104" s="4" t="s">
        <v>579</v>
      </c>
      <c r="H104" s="4" t="s">
        <v>26</v>
      </c>
    </row>
    <row r="105" spans="1:8" ht="11.25">
      <c r="A105" s="4">
        <v>104</v>
      </c>
      <c r="B105" s="4" t="s">
        <v>575</v>
      </c>
      <c r="C105" s="4" t="s">
        <v>575</v>
      </c>
      <c r="D105" s="4" t="s">
        <v>576</v>
      </c>
      <c r="E105" s="4" t="s">
        <v>577</v>
      </c>
      <c r="F105" s="4" t="s">
        <v>578</v>
      </c>
      <c r="G105" s="4" t="s">
        <v>579</v>
      </c>
      <c r="H105" s="4" t="s">
        <v>26</v>
      </c>
    </row>
    <row r="106" spans="1:8" ht="11.25">
      <c r="A106" s="4">
        <v>105</v>
      </c>
      <c r="B106" s="4" t="s">
        <v>575</v>
      </c>
      <c r="C106" s="4" t="s">
        <v>575</v>
      </c>
      <c r="D106" s="4" t="s">
        <v>576</v>
      </c>
      <c r="E106" s="4" t="s">
        <v>577</v>
      </c>
      <c r="F106" s="4" t="s">
        <v>578</v>
      </c>
      <c r="G106" s="4" t="s">
        <v>579</v>
      </c>
      <c r="H106" s="4" t="s">
        <v>26</v>
      </c>
    </row>
    <row r="107" spans="1:8" ht="11.25">
      <c r="A107" s="4">
        <v>106</v>
      </c>
      <c r="B107" s="4" t="s">
        <v>575</v>
      </c>
      <c r="C107" s="4" t="s">
        <v>575</v>
      </c>
      <c r="D107" s="4" t="s">
        <v>576</v>
      </c>
      <c r="E107" s="4" t="s">
        <v>390</v>
      </c>
      <c r="F107" s="4" t="s">
        <v>391</v>
      </c>
      <c r="G107" s="4" t="s">
        <v>392</v>
      </c>
      <c r="H107" s="4" t="s">
        <v>26</v>
      </c>
    </row>
    <row r="108" spans="1:8" ht="11.25">
      <c r="A108" s="4">
        <v>107</v>
      </c>
      <c r="B108" s="4" t="s">
        <v>575</v>
      </c>
      <c r="C108" s="4" t="s">
        <v>575</v>
      </c>
      <c r="D108" s="4" t="s">
        <v>576</v>
      </c>
      <c r="E108" s="4" t="s">
        <v>580</v>
      </c>
      <c r="F108" s="4" t="s">
        <v>581</v>
      </c>
      <c r="G108" s="4" t="s">
        <v>454</v>
      </c>
      <c r="H108" s="4" t="s">
        <v>26</v>
      </c>
    </row>
    <row r="109" spans="1:8" ht="11.25">
      <c r="A109" s="4">
        <v>108</v>
      </c>
      <c r="B109" s="4" t="s">
        <v>575</v>
      </c>
      <c r="C109" s="4" t="s">
        <v>575</v>
      </c>
      <c r="D109" s="4" t="s">
        <v>576</v>
      </c>
      <c r="E109" s="4" t="s">
        <v>580</v>
      </c>
      <c r="F109" s="4" t="s">
        <v>581</v>
      </c>
      <c r="G109" s="4" t="s">
        <v>454</v>
      </c>
      <c r="H109" s="4" t="s">
        <v>26</v>
      </c>
    </row>
    <row r="110" spans="1:8" ht="11.25">
      <c r="A110" s="4">
        <v>109</v>
      </c>
      <c r="B110" s="4" t="s">
        <v>575</v>
      </c>
      <c r="C110" s="4" t="s">
        <v>575</v>
      </c>
      <c r="D110" s="4" t="s">
        <v>576</v>
      </c>
      <c r="E110" s="4" t="s">
        <v>582</v>
      </c>
      <c r="F110" s="4" t="s">
        <v>518</v>
      </c>
      <c r="G110" s="4" t="s">
        <v>583</v>
      </c>
      <c r="H110" s="4" t="s">
        <v>26</v>
      </c>
    </row>
    <row r="111" spans="1:8" ht="11.25">
      <c r="A111" s="4">
        <v>110</v>
      </c>
      <c r="B111" s="4" t="s">
        <v>575</v>
      </c>
      <c r="C111" s="4" t="s">
        <v>575</v>
      </c>
      <c r="D111" s="4" t="s">
        <v>576</v>
      </c>
      <c r="E111" s="4" t="s">
        <v>517</v>
      </c>
      <c r="F111" s="4" t="s">
        <v>518</v>
      </c>
      <c r="G111" s="4" t="s">
        <v>454</v>
      </c>
      <c r="H111" s="4" t="s">
        <v>26</v>
      </c>
    </row>
    <row r="112" spans="1:8" ht="11.25">
      <c r="A112" s="4">
        <v>111</v>
      </c>
      <c r="B112" s="4" t="s">
        <v>575</v>
      </c>
      <c r="C112" s="4" t="s">
        <v>575</v>
      </c>
      <c r="D112" s="4" t="s">
        <v>576</v>
      </c>
      <c r="E112" s="4" t="s">
        <v>584</v>
      </c>
      <c r="F112" s="4" t="s">
        <v>585</v>
      </c>
      <c r="G112" s="4" t="s">
        <v>586</v>
      </c>
      <c r="H112" s="4" t="s">
        <v>26</v>
      </c>
    </row>
    <row r="113" spans="1:8" ht="11.25">
      <c r="A113" s="4">
        <v>112</v>
      </c>
      <c r="B113" s="4" t="s">
        <v>575</v>
      </c>
      <c r="C113" s="4" t="s">
        <v>575</v>
      </c>
      <c r="D113" s="4" t="s">
        <v>576</v>
      </c>
      <c r="E113" s="4" t="s">
        <v>587</v>
      </c>
      <c r="F113" s="4" t="s">
        <v>588</v>
      </c>
      <c r="G113" s="4" t="s">
        <v>454</v>
      </c>
      <c r="H113" s="4" t="s">
        <v>26</v>
      </c>
    </row>
    <row r="114" spans="1:8" ht="11.25">
      <c r="A114" s="4">
        <v>113</v>
      </c>
      <c r="B114" s="4" t="s">
        <v>575</v>
      </c>
      <c r="C114" s="4" t="s">
        <v>575</v>
      </c>
      <c r="D114" s="4" t="s">
        <v>576</v>
      </c>
      <c r="E114" s="4" t="s">
        <v>587</v>
      </c>
      <c r="F114" s="4" t="s">
        <v>588</v>
      </c>
      <c r="G114" s="4" t="s">
        <v>454</v>
      </c>
      <c r="H114" s="4" t="s">
        <v>26</v>
      </c>
    </row>
    <row r="115" spans="1:8" ht="11.25">
      <c r="A115" s="4">
        <v>114</v>
      </c>
      <c r="B115" s="4" t="s">
        <v>575</v>
      </c>
      <c r="C115" s="4" t="s">
        <v>575</v>
      </c>
      <c r="D115" s="4" t="s">
        <v>576</v>
      </c>
      <c r="E115" s="4" t="s">
        <v>589</v>
      </c>
      <c r="F115" s="4" t="s">
        <v>394</v>
      </c>
      <c r="G115" s="4" t="s">
        <v>396</v>
      </c>
      <c r="H115" s="4" t="s">
        <v>26</v>
      </c>
    </row>
    <row r="116" spans="1:8" ht="11.25">
      <c r="A116" s="4">
        <v>115</v>
      </c>
      <c r="B116" s="4" t="s">
        <v>575</v>
      </c>
      <c r="C116" s="4" t="s">
        <v>575</v>
      </c>
      <c r="D116" s="4" t="s">
        <v>576</v>
      </c>
      <c r="E116" s="4" t="s">
        <v>589</v>
      </c>
      <c r="F116" s="4" t="s">
        <v>394</v>
      </c>
      <c r="G116" s="4" t="s">
        <v>396</v>
      </c>
      <c r="H116" s="4" t="s">
        <v>26</v>
      </c>
    </row>
    <row r="117" spans="1:8" ht="11.25">
      <c r="A117" s="4">
        <v>116</v>
      </c>
      <c r="B117" s="4" t="s">
        <v>575</v>
      </c>
      <c r="C117" s="4" t="s">
        <v>575</v>
      </c>
      <c r="D117" s="4" t="s">
        <v>576</v>
      </c>
      <c r="E117" s="4" t="s">
        <v>590</v>
      </c>
      <c r="F117" s="4" t="s">
        <v>591</v>
      </c>
      <c r="G117" s="4" t="s">
        <v>592</v>
      </c>
      <c r="H117" s="4" t="s">
        <v>26</v>
      </c>
    </row>
    <row r="118" spans="1:8" ht="11.25">
      <c r="A118" s="4">
        <v>117</v>
      </c>
      <c r="B118" s="4" t="s">
        <v>575</v>
      </c>
      <c r="C118" s="4" t="s">
        <v>575</v>
      </c>
      <c r="D118" s="4" t="s">
        <v>576</v>
      </c>
      <c r="E118" s="4" t="s">
        <v>393</v>
      </c>
      <c r="F118" s="4" t="s">
        <v>394</v>
      </c>
      <c r="G118" s="4" t="s">
        <v>395</v>
      </c>
      <c r="H118" s="4" t="s">
        <v>26</v>
      </c>
    </row>
    <row r="119" spans="1:8" ht="11.25">
      <c r="A119" s="4">
        <v>118</v>
      </c>
      <c r="B119" s="4" t="s">
        <v>575</v>
      </c>
      <c r="C119" s="4" t="s">
        <v>575</v>
      </c>
      <c r="D119" s="4" t="s">
        <v>576</v>
      </c>
      <c r="E119" s="4" t="s">
        <v>593</v>
      </c>
      <c r="F119" s="4" t="s">
        <v>489</v>
      </c>
      <c r="G119" s="4" t="s">
        <v>594</v>
      </c>
      <c r="H119" s="4" t="s">
        <v>26</v>
      </c>
    </row>
    <row r="120" spans="1:8" ht="11.25">
      <c r="A120" s="4">
        <v>119</v>
      </c>
      <c r="B120" s="4" t="s">
        <v>575</v>
      </c>
      <c r="C120" s="4" t="s">
        <v>575</v>
      </c>
      <c r="D120" s="4" t="s">
        <v>576</v>
      </c>
      <c r="E120" s="4" t="s">
        <v>595</v>
      </c>
      <c r="F120" s="4" t="s">
        <v>596</v>
      </c>
      <c r="G120" s="4" t="s">
        <v>597</v>
      </c>
      <c r="H120" s="4" t="s">
        <v>26</v>
      </c>
    </row>
    <row r="121" spans="1:8" ht="11.25">
      <c r="A121" s="4">
        <v>120</v>
      </c>
      <c r="B121" s="4" t="s">
        <v>575</v>
      </c>
      <c r="C121" s="4" t="s">
        <v>575</v>
      </c>
      <c r="D121" s="4" t="s">
        <v>576</v>
      </c>
      <c r="E121" s="4" t="s">
        <v>598</v>
      </c>
      <c r="F121" s="4" t="s">
        <v>599</v>
      </c>
      <c r="G121" s="4" t="s">
        <v>454</v>
      </c>
      <c r="H121" s="4" t="s">
        <v>26</v>
      </c>
    </row>
    <row r="122" spans="1:8" ht="11.25">
      <c r="A122" s="4">
        <v>121</v>
      </c>
      <c r="B122" s="4" t="s">
        <v>575</v>
      </c>
      <c r="C122" s="4" t="s">
        <v>575</v>
      </c>
      <c r="D122" s="4" t="s">
        <v>576</v>
      </c>
      <c r="E122" s="4" t="s">
        <v>598</v>
      </c>
      <c r="F122" s="4" t="s">
        <v>599</v>
      </c>
      <c r="G122" s="4" t="s">
        <v>454</v>
      </c>
      <c r="H122" s="4" t="s">
        <v>26</v>
      </c>
    </row>
    <row r="123" spans="1:8" ht="11.25">
      <c r="A123" s="4">
        <v>122</v>
      </c>
      <c r="B123" s="4" t="s">
        <v>575</v>
      </c>
      <c r="C123" s="4" t="s">
        <v>575</v>
      </c>
      <c r="D123" s="4" t="s">
        <v>576</v>
      </c>
      <c r="E123" s="4" t="s">
        <v>452</v>
      </c>
      <c r="F123" s="4" t="s">
        <v>453</v>
      </c>
      <c r="G123" s="4" t="s">
        <v>454</v>
      </c>
      <c r="H123" s="4" t="s">
        <v>26</v>
      </c>
    </row>
    <row r="124" spans="1:8" ht="11.25">
      <c r="A124" s="4">
        <v>123</v>
      </c>
      <c r="B124" s="4" t="s">
        <v>575</v>
      </c>
      <c r="C124" s="4" t="s">
        <v>575</v>
      </c>
      <c r="D124" s="4" t="s">
        <v>576</v>
      </c>
      <c r="E124" s="4" t="s">
        <v>600</v>
      </c>
      <c r="F124" s="4" t="s">
        <v>601</v>
      </c>
      <c r="G124" s="4" t="s">
        <v>602</v>
      </c>
      <c r="H124" s="4" t="s">
        <v>26</v>
      </c>
    </row>
    <row r="125" spans="1:8" ht="11.25">
      <c r="A125" s="4">
        <v>124</v>
      </c>
      <c r="B125" s="4" t="s">
        <v>575</v>
      </c>
      <c r="C125" s="4" t="s">
        <v>575</v>
      </c>
      <c r="D125" s="4" t="s">
        <v>576</v>
      </c>
      <c r="E125" s="4" t="s">
        <v>603</v>
      </c>
      <c r="F125" s="4" t="s">
        <v>604</v>
      </c>
      <c r="G125" s="4" t="s">
        <v>605</v>
      </c>
      <c r="H125" s="4" t="s">
        <v>26</v>
      </c>
    </row>
    <row r="126" spans="1:8" ht="11.25">
      <c r="A126" s="4">
        <v>125</v>
      </c>
      <c r="B126" s="4" t="s">
        <v>575</v>
      </c>
      <c r="C126" s="4" t="s">
        <v>575</v>
      </c>
      <c r="D126" s="4" t="s">
        <v>576</v>
      </c>
      <c r="E126" s="4" t="s">
        <v>606</v>
      </c>
      <c r="F126" s="4" t="s">
        <v>607</v>
      </c>
      <c r="G126" s="4" t="s">
        <v>454</v>
      </c>
      <c r="H126" s="4" t="s">
        <v>26</v>
      </c>
    </row>
    <row r="127" spans="1:8" ht="11.25">
      <c r="A127" s="4">
        <v>126</v>
      </c>
      <c r="B127" s="4" t="s">
        <v>575</v>
      </c>
      <c r="C127" s="4" t="s">
        <v>575</v>
      </c>
      <c r="D127" s="4" t="s">
        <v>576</v>
      </c>
      <c r="E127" s="4" t="s">
        <v>608</v>
      </c>
      <c r="F127" s="4" t="s">
        <v>609</v>
      </c>
      <c r="G127" s="4" t="s">
        <v>454</v>
      </c>
      <c r="H127" s="4" t="s">
        <v>26</v>
      </c>
    </row>
    <row r="128" spans="1:8" ht="11.25">
      <c r="A128" s="4">
        <v>127</v>
      </c>
      <c r="B128" s="4" t="s">
        <v>575</v>
      </c>
      <c r="C128" s="4" t="s">
        <v>575</v>
      </c>
      <c r="D128" s="4" t="s">
        <v>576</v>
      </c>
      <c r="E128" s="4" t="s">
        <v>610</v>
      </c>
      <c r="F128" s="4" t="s">
        <v>611</v>
      </c>
      <c r="G128" s="4" t="s">
        <v>495</v>
      </c>
      <c r="H128" s="4" t="s">
        <v>26</v>
      </c>
    </row>
    <row r="129" spans="1:8" ht="11.25">
      <c r="A129" s="4">
        <v>128</v>
      </c>
      <c r="B129" s="4" t="s">
        <v>575</v>
      </c>
      <c r="C129" s="4" t="s">
        <v>575</v>
      </c>
      <c r="D129" s="4" t="s">
        <v>576</v>
      </c>
      <c r="E129" s="4" t="s">
        <v>612</v>
      </c>
      <c r="F129" s="4" t="s">
        <v>613</v>
      </c>
      <c r="G129" s="4" t="s">
        <v>454</v>
      </c>
      <c r="H129" s="4" t="s">
        <v>26</v>
      </c>
    </row>
    <row r="130" spans="1:8" ht="11.25">
      <c r="A130" s="4">
        <v>129</v>
      </c>
      <c r="B130" s="4" t="s">
        <v>575</v>
      </c>
      <c r="C130" s="4" t="s">
        <v>575</v>
      </c>
      <c r="D130" s="4" t="s">
        <v>576</v>
      </c>
      <c r="E130" s="4" t="s">
        <v>614</v>
      </c>
      <c r="F130" s="4" t="s">
        <v>615</v>
      </c>
      <c r="G130" s="4" t="s">
        <v>454</v>
      </c>
      <c r="H130" s="4" t="s">
        <v>26</v>
      </c>
    </row>
    <row r="131" spans="1:8" ht="11.25">
      <c r="A131" s="4">
        <v>130</v>
      </c>
      <c r="B131" s="4" t="s">
        <v>575</v>
      </c>
      <c r="C131" s="4" t="s">
        <v>575</v>
      </c>
      <c r="D131" s="4" t="s">
        <v>576</v>
      </c>
      <c r="E131" s="4" t="s">
        <v>616</v>
      </c>
      <c r="F131" s="4" t="s">
        <v>617</v>
      </c>
      <c r="G131" s="4" t="s">
        <v>454</v>
      </c>
      <c r="H131" s="4" t="s">
        <v>26</v>
      </c>
    </row>
    <row r="132" spans="1:8" ht="11.25">
      <c r="A132" s="4">
        <v>131</v>
      </c>
      <c r="B132" s="4" t="s">
        <v>575</v>
      </c>
      <c r="C132" s="4" t="s">
        <v>575</v>
      </c>
      <c r="D132" s="4" t="s">
        <v>576</v>
      </c>
      <c r="E132" s="4" t="s">
        <v>405</v>
      </c>
      <c r="F132" s="4" t="s">
        <v>400</v>
      </c>
      <c r="G132" s="4" t="s">
        <v>406</v>
      </c>
      <c r="H132" s="4" t="s">
        <v>26</v>
      </c>
    </row>
    <row r="133" spans="1:8" ht="11.25">
      <c r="A133" s="4">
        <v>132</v>
      </c>
      <c r="B133" s="4" t="s">
        <v>575</v>
      </c>
      <c r="C133" s="4" t="s">
        <v>575</v>
      </c>
      <c r="D133" s="4" t="s">
        <v>576</v>
      </c>
      <c r="E133" s="4" t="s">
        <v>505</v>
      </c>
      <c r="F133" s="4" t="s">
        <v>506</v>
      </c>
      <c r="G133" s="4" t="s">
        <v>460</v>
      </c>
      <c r="H133" s="4" t="s">
        <v>26</v>
      </c>
    </row>
    <row r="134" spans="1:8" ht="11.25">
      <c r="A134" s="4">
        <v>133</v>
      </c>
      <c r="B134" s="4" t="s">
        <v>575</v>
      </c>
      <c r="C134" s="4" t="s">
        <v>575</v>
      </c>
      <c r="D134" s="4" t="s">
        <v>576</v>
      </c>
      <c r="E134" s="4" t="s">
        <v>505</v>
      </c>
      <c r="F134" s="4" t="s">
        <v>506</v>
      </c>
      <c r="G134" s="4" t="s">
        <v>460</v>
      </c>
      <c r="H134" s="4" t="s">
        <v>26</v>
      </c>
    </row>
    <row r="135" spans="1:8" ht="11.25">
      <c r="A135" s="4">
        <v>134</v>
      </c>
      <c r="B135" s="4" t="s">
        <v>575</v>
      </c>
      <c r="C135" s="4" t="s">
        <v>575</v>
      </c>
      <c r="D135" s="4" t="s">
        <v>576</v>
      </c>
      <c r="E135" s="4" t="s">
        <v>618</v>
      </c>
      <c r="F135" s="4" t="s">
        <v>619</v>
      </c>
      <c r="G135" s="4" t="s">
        <v>605</v>
      </c>
      <c r="H135" s="4" t="s">
        <v>26</v>
      </c>
    </row>
    <row r="136" spans="1:8" ht="11.25">
      <c r="A136" s="4">
        <v>135</v>
      </c>
      <c r="B136" s="4" t="s">
        <v>575</v>
      </c>
      <c r="C136" s="4" t="s">
        <v>575</v>
      </c>
      <c r="D136" s="4" t="s">
        <v>576</v>
      </c>
      <c r="E136" s="4" t="s">
        <v>620</v>
      </c>
      <c r="F136" s="4" t="s">
        <v>621</v>
      </c>
      <c r="G136" s="4" t="s">
        <v>602</v>
      </c>
      <c r="H136" s="4" t="s">
        <v>26</v>
      </c>
    </row>
    <row r="137" spans="1:8" ht="11.25">
      <c r="A137" s="4">
        <v>136</v>
      </c>
      <c r="B137" s="4" t="s">
        <v>575</v>
      </c>
      <c r="C137" s="4" t="s">
        <v>575</v>
      </c>
      <c r="D137" s="4" t="s">
        <v>576</v>
      </c>
      <c r="E137" s="4" t="s">
        <v>622</v>
      </c>
      <c r="F137" s="4" t="s">
        <v>623</v>
      </c>
      <c r="G137" s="4" t="s">
        <v>605</v>
      </c>
      <c r="H137" s="4" t="s">
        <v>26</v>
      </c>
    </row>
    <row r="138" spans="1:8" ht="11.25">
      <c r="A138" s="4">
        <v>137</v>
      </c>
      <c r="B138" s="4" t="s">
        <v>575</v>
      </c>
      <c r="C138" s="4" t="s">
        <v>575</v>
      </c>
      <c r="D138" s="4" t="s">
        <v>576</v>
      </c>
      <c r="E138" s="4" t="s">
        <v>624</v>
      </c>
      <c r="F138" s="4" t="s">
        <v>625</v>
      </c>
      <c r="G138" s="4" t="s">
        <v>454</v>
      </c>
      <c r="H138" s="4" t="s">
        <v>26</v>
      </c>
    </row>
    <row r="139" spans="1:8" ht="11.25">
      <c r="A139" s="4">
        <v>138</v>
      </c>
      <c r="B139" s="4" t="s">
        <v>575</v>
      </c>
      <c r="C139" s="4" t="s">
        <v>575</v>
      </c>
      <c r="D139" s="4" t="s">
        <v>576</v>
      </c>
      <c r="E139" s="4" t="s">
        <v>624</v>
      </c>
      <c r="F139" s="4" t="s">
        <v>625</v>
      </c>
      <c r="G139" s="4" t="s">
        <v>454</v>
      </c>
      <c r="H139" s="4" t="s">
        <v>26</v>
      </c>
    </row>
    <row r="140" spans="1:8" ht="11.25">
      <c r="A140" s="4">
        <v>139</v>
      </c>
      <c r="B140" s="4" t="s">
        <v>575</v>
      </c>
      <c r="C140" s="4" t="s">
        <v>575</v>
      </c>
      <c r="D140" s="4" t="s">
        <v>576</v>
      </c>
      <c r="E140" s="4" t="s">
        <v>626</v>
      </c>
      <c r="F140" s="4" t="s">
        <v>627</v>
      </c>
      <c r="G140" s="4" t="s">
        <v>597</v>
      </c>
      <c r="H140" s="4" t="s">
        <v>26</v>
      </c>
    </row>
    <row r="141" spans="1:8" ht="11.25">
      <c r="A141" s="4">
        <v>140</v>
      </c>
      <c r="B141" s="4" t="s">
        <v>575</v>
      </c>
      <c r="C141" s="4" t="s">
        <v>575</v>
      </c>
      <c r="D141" s="4" t="s">
        <v>576</v>
      </c>
      <c r="E141" s="4" t="s">
        <v>628</v>
      </c>
      <c r="F141" s="4" t="s">
        <v>629</v>
      </c>
      <c r="G141" s="4" t="s">
        <v>495</v>
      </c>
      <c r="H141" s="4" t="s">
        <v>26</v>
      </c>
    </row>
    <row r="142" spans="1:8" ht="11.25">
      <c r="A142" s="4">
        <v>141</v>
      </c>
      <c r="B142" s="4" t="s">
        <v>575</v>
      </c>
      <c r="C142" s="4" t="s">
        <v>575</v>
      </c>
      <c r="D142" s="4" t="s">
        <v>576</v>
      </c>
      <c r="E142" s="4" t="s">
        <v>630</v>
      </c>
      <c r="F142" s="4" t="s">
        <v>631</v>
      </c>
      <c r="G142" s="4" t="s">
        <v>632</v>
      </c>
      <c r="H142" s="4" t="s">
        <v>26</v>
      </c>
    </row>
    <row r="143" spans="1:8" ht="11.25">
      <c r="A143" s="4">
        <v>142</v>
      </c>
      <c r="B143" s="4" t="s">
        <v>575</v>
      </c>
      <c r="C143" s="4" t="s">
        <v>575</v>
      </c>
      <c r="D143" s="4" t="s">
        <v>576</v>
      </c>
      <c r="E143" s="4" t="s">
        <v>630</v>
      </c>
      <c r="F143" s="4" t="s">
        <v>631</v>
      </c>
      <c r="G143" s="4" t="s">
        <v>395</v>
      </c>
      <c r="H143" s="4" t="s">
        <v>26</v>
      </c>
    </row>
    <row r="144" spans="1:8" ht="11.25">
      <c r="A144" s="4">
        <v>143</v>
      </c>
      <c r="B144" s="4" t="s">
        <v>575</v>
      </c>
      <c r="C144" s="4" t="s">
        <v>575</v>
      </c>
      <c r="D144" s="4" t="s">
        <v>576</v>
      </c>
      <c r="E144" s="4" t="s">
        <v>410</v>
      </c>
      <c r="F144" s="4" t="s">
        <v>411</v>
      </c>
      <c r="G144" s="4" t="s">
        <v>412</v>
      </c>
      <c r="H144" s="4" t="s">
        <v>26</v>
      </c>
    </row>
    <row r="145" spans="1:8" ht="11.25">
      <c r="A145" s="4">
        <v>144</v>
      </c>
      <c r="B145" s="4" t="s">
        <v>575</v>
      </c>
      <c r="C145" s="4" t="s">
        <v>575</v>
      </c>
      <c r="D145" s="4" t="s">
        <v>576</v>
      </c>
      <c r="E145" s="4" t="s">
        <v>633</v>
      </c>
      <c r="F145" s="4" t="s">
        <v>634</v>
      </c>
      <c r="G145" s="4" t="s">
        <v>495</v>
      </c>
      <c r="H145" s="4" t="s">
        <v>26</v>
      </c>
    </row>
    <row r="146" spans="1:8" ht="11.25">
      <c r="A146" s="4">
        <v>145</v>
      </c>
      <c r="B146" s="4" t="s">
        <v>575</v>
      </c>
      <c r="C146" s="4" t="s">
        <v>575</v>
      </c>
      <c r="D146" s="4" t="s">
        <v>576</v>
      </c>
      <c r="E146" s="4" t="s">
        <v>635</v>
      </c>
      <c r="F146" s="4" t="s">
        <v>636</v>
      </c>
      <c r="G146" s="4" t="s">
        <v>637</v>
      </c>
      <c r="H146" s="4" t="s">
        <v>26</v>
      </c>
    </row>
    <row r="147" spans="1:8" ht="11.25">
      <c r="A147" s="4">
        <v>146</v>
      </c>
      <c r="B147" s="4" t="s">
        <v>575</v>
      </c>
      <c r="C147" s="4" t="s">
        <v>575</v>
      </c>
      <c r="D147" s="4" t="s">
        <v>576</v>
      </c>
      <c r="E147" s="4" t="s">
        <v>398</v>
      </c>
      <c r="F147" s="4" t="s">
        <v>399</v>
      </c>
      <c r="G147" s="4" t="s">
        <v>397</v>
      </c>
      <c r="H147" s="4" t="s">
        <v>26</v>
      </c>
    </row>
    <row r="148" spans="1:8" ht="11.25">
      <c r="A148" s="4">
        <v>147</v>
      </c>
      <c r="B148" s="4" t="s">
        <v>575</v>
      </c>
      <c r="C148" s="4" t="s">
        <v>575</v>
      </c>
      <c r="D148" s="4" t="s">
        <v>576</v>
      </c>
      <c r="E148" s="4" t="s">
        <v>638</v>
      </c>
      <c r="F148" s="4" t="s">
        <v>639</v>
      </c>
      <c r="G148" s="4" t="s">
        <v>454</v>
      </c>
      <c r="H148" s="4" t="s">
        <v>26</v>
      </c>
    </row>
    <row r="149" spans="1:8" ht="11.25">
      <c r="A149" s="4">
        <v>148</v>
      </c>
      <c r="B149" s="4" t="s">
        <v>575</v>
      </c>
      <c r="C149" s="4" t="s">
        <v>575</v>
      </c>
      <c r="D149" s="4" t="s">
        <v>576</v>
      </c>
      <c r="E149" s="4" t="s">
        <v>640</v>
      </c>
      <c r="F149" s="4" t="s">
        <v>641</v>
      </c>
      <c r="G149" s="4" t="s">
        <v>642</v>
      </c>
      <c r="H149" s="4" t="s">
        <v>26</v>
      </c>
    </row>
    <row r="150" spans="1:8" ht="11.25">
      <c r="A150" s="4">
        <v>149</v>
      </c>
      <c r="B150" s="4" t="s">
        <v>575</v>
      </c>
      <c r="C150" s="4" t="s">
        <v>575</v>
      </c>
      <c r="D150" s="4" t="s">
        <v>576</v>
      </c>
      <c r="E150" s="4" t="s">
        <v>643</v>
      </c>
      <c r="F150" s="4" t="s">
        <v>644</v>
      </c>
      <c r="G150" s="4" t="s">
        <v>645</v>
      </c>
      <c r="H150" s="4" t="s">
        <v>26</v>
      </c>
    </row>
    <row r="151" spans="1:8" ht="11.25">
      <c r="A151" s="4">
        <v>150</v>
      </c>
      <c r="B151" s="4" t="s">
        <v>575</v>
      </c>
      <c r="C151" s="4" t="s">
        <v>575</v>
      </c>
      <c r="D151" s="4" t="s">
        <v>576</v>
      </c>
      <c r="E151" s="4" t="s">
        <v>458</v>
      </c>
      <c r="F151" s="4" t="s">
        <v>459</v>
      </c>
      <c r="G151" s="4" t="s">
        <v>460</v>
      </c>
      <c r="H151" s="4" t="s">
        <v>26</v>
      </c>
    </row>
    <row r="152" spans="1:8" ht="11.25">
      <c r="A152" s="4">
        <v>151</v>
      </c>
      <c r="B152" s="4" t="s">
        <v>575</v>
      </c>
      <c r="C152" s="4" t="s">
        <v>575</v>
      </c>
      <c r="D152" s="4" t="s">
        <v>576</v>
      </c>
      <c r="E152" s="4" t="s">
        <v>458</v>
      </c>
      <c r="F152" s="4" t="s">
        <v>459</v>
      </c>
      <c r="G152" s="4" t="s">
        <v>460</v>
      </c>
      <c r="H152" s="4" t="s">
        <v>26</v>
      </c>
    </row>
    <row r="153" spans="1:8" ht="11.25">
      <c r="A153" s="4">
        <v>152</v>
      </c>
      <c r="B153" s="4" t="s">
        <v>575</v>
      </c>
      <c r="C153" s="4" t="s">
        <v>575</v>
      </c>
      <c r="D153" s="4" t="s">
        <v>576</v>
      </c>
      <c r="E153" s="4" t="s">
        <v>646</v>
      </c>
      <c r="F153" s="4" t="s">
        <v>647</v>
      </c>
      <c r="G153" s="4" t="s">
        <v>392</v>
      </c>
      <c r="H153" s="4" t="s">
        <v>26</v>
      </c>
    </row>
    <row r="154" spans="1:8" ht="11.25">
      <c r="A154" s="4">
        <v>153</v>
      </c>
      <c r="B154" s="4" t="s">
        <v>575</v>
      </c>
      <c r="C154" s="4" t="s">
        <v>575</v>
      </c>
      <c r="D154" s="4" t="s">
        <v>576</v>
      </c>
      <c r="E154" s="4" t="s">
        <v>646</v>
      </c>
      <c r="F154" s="4" t="s">
        <v>647</v>
      </c>
      <c r="G154" s="4" t="s">
        <v>648</v>
      </c>
      <c r="H154" s="4" t="s">
        <v>26</v>
      </c>
    </row>
    <row r="155" spans="1:8" ht="11.25">
      <c r="A155" s="4">
        <v>154</v>
      </c>
      <c r="B155" s="4" t="s">
        <v>575</v>
      </c>
      <c r="C155" s="4" t="s">
        <v>575</v>
      </c>
      <c r="D155" s="4" t="s">
        <v>576</v>
      </c>
      <c r="E155" s="4" t="s">
        <v>649</v>
      </c>
      <c r="F155" s="4" t="s">
        <v>650</v>
      </c>
      <c r="G155" s="4" t="s">
        <v>454</v>
      </c>
      <c r="H155" s="4" t="s">
        <v>26</v>
      </c>
    </row>
    <row r="156" spans="1:8" ht="11.25">
      <c r="A156" s="4">
        <v>155</v>
      </c>
      <c r="B156" s="4" t="s">
        <v>575</v>
      </c>
      <c r="C156" s="4" t="s">
        <v>575</v>
      </c>
      <c r="D156" s="4" t="s">
        <v>576</v>
      </c>
      <c r="E156" s="4" t="s">
        <v>649</v>
      </c>
      <c r="F156" s="4" t="s">
        <v>650</v>
      </c>
      <c r="G156" s="4" t="s">
        <v>454</v>
      </c>
      <c r="H156" s="4" t="s">
        <v>26</v>
      </c>
    </row>
    <row r="157" spans="1:8" ht="11.25">
      <c r="A157" s="4">
        <v>156</v>
      </c>
      <c r="B157" s="4" t="s">
        <v>575</v>
      </c>
      <c r="C157" s="4" t="s">
        <v>575</v>
      </c>
      <c r="D157" s="4" t="s">
        <v>576</v>
      </c>
      <c r="E157" s="4" t="s">
        <v>401</v>
      </c>
      <c r="F157" s="4" t="s">
        <v>402</v>
      </c>
      <c r="G157" s="4" t="s">
        <v>403</v>
      </c>
      <c r="H157" s="4" t="s">
        <v>26</v>
      </c>
    </row>
    <row r="158" spans="1:8" ht="11.25">
      <c r="A158" s="4">
        <v>157</v>
      </c>
      <c r="B158" s="4" t="s">
        <v>575</v>
      </c>
      <c r="C158" s="4" t="s">
        <v>575</v>
      </c>
      <c r="D158" s="4" t="s">
        <v>576</v>
      </c>
      <c r="E158" s="4" t="s">
        <v>651</v>
      </c>
      <c r="F158" s="4" t="s">
        <v>652</v>
      </c>
      <c r="G158" s="4" t="s">
        <v>454</v>
      </c>
      <c r="H158" s="4" t="s">
        <v>26</v>
      </c>
    </row>
    <row r="159" spans="1:8" ht="11.25">
      <c r="A159" s="4">
        <v>158</v>
      </c>
      <c r="B159" s="4" t="s">
        <v>575</v>
      </c>
      <c r="C159" s="4" t="s">
        <v>575</v>
      </c>
      <c r="D159" s="4" t="s">
        <v>576</v>
      </c>
      <c r="E159" s="4" t="s">
        <v>653</v>
      </c>
      <c r="F159" s="4" t="s">
        <v>654</v>
      </c>
      <c r="G159" s="4" t="s">
        <v>583</v>
      </c>
      <c r="H159" s="4" t="s">
        <v>26</v>
      </c>
    </row>
    <row r="160" spans="1:8" ht="11.25">
      <c r="A160" s="4">
        <v>159</v>
      </c>
      <c r="B160" s="4" t="s">
        <v>575</v>
      </c>
      <c r="C160" s="4" t="s">
        <v>575</v>
      </c>
      <c r="D160" s="4" t="s">
        <v>576</v>
      </c>
      <c r="E160" s="4" t="s">
        <v>653</v>
      </c>
      <c r="F160" s="4" t="s">
        <v>654</v>
      </c>
      <c r="G160" s="4" t="s">
        <v>583</v>
      </c>
      <c r="H160" s="4" t="s">
        <v>26</v>
      </c>
    </row>
    <row r="161" spans="1:8" ht="11.25">
      <c r="A161" s="4">
        <v>160</v>
      </c>
      <c r="B161" s="4" t="s">
        <v>575</v>
      </c>
      <c r="C161" s="4" t="s">
        <v>575</v>
      </c>
      <c r="D161" s="4" t="s">
        <v>576</v>
      </c>
      <c r="E161" s="4" t="s">
        <v>655</v>
      </c>
      <c r="F161" s="4" t="s">
        <v>656</v>
      </c>
      <c r="G161" s="4" t="s">
        <v>657</v>
      </c>
      <c r="H161" s="4" t="s">
        <v>26</v>
      </c>
    </row>
    <row r="162" spans="1:8" ht="11.25">
      <c r="A162" s="4">
        <v>161</v>
      </c>
      <c r="B162" s="4" t="s">
        <v>575</v>
      </c>
      <c r="C162" s="4" t="s">
        <v>575</v>
      </c>
      <c r="D162" s="4" t="s">
        <v>576</v>
      </c>
      <c r="E162" s="4" t="s">
        <v>488</v>
      </c>
      <c r="F162" s="4" t="s">
        <v>489</v>
      </c>
      <c r="G162" s="4" t="s">
        <v>490</v>
      </c>
      <c r="H162" s="4" t="s">
        <v>26</v>
      </c>
    </row>
    <row r="163" spans="1:8" ht="11.25">
      <c r="A163" s="4">
        <v>162</v>
      </c>
      <c r="B163" s="4" t="s">
        <v>658</v>
      </c>
      <c r="C163" s="4" t="s">
        <v>658</v>
      </c>
      <c r="D163" s="4" t="s">
        <v>659</v>
      </c>
      <c r="E163" s="4" t="s">
        <v>660</v>
      </c>
      <c r="F163" s="4" t="s">
        <v>661</v>
      </c>
      <c r="G163" s="4" t="s">
        <v>662</v>
      </c>
      <c r="H163" s="4" t="s">
        <v>26</v>
      </c>
    </row>
    <row r="164" spans="1:8" ht="11.25">
      <c r="A164" s="4">
        <v>163</v>
      </c>
      <c r="B164" s="4" t="s">
        <v>658</v>
      </c>
      <c r="C164" s="4" t="s">
        <v>658</v>
      </c>
      <c r="D164" s="4" t="s">
        <v>659</v>
      </c>
      <c r="E164" s="4" t="s">
        <v>452</v>
      </c>
      <c r="F164" s="4" t="s">
        <v>453</v>
      </c>
      <c r="G164" s="4" t="s">
        <v>454</v>
      </c>
      <c r="H164" s="4" t="s">
        <v>26</v>
      </c>
    </row>
    <row r="165" spans="1:8" ht="11.25">
      <c r="A165" s="4">
        <v>164</v>
      </c>
      <c r="B165" s="4" t="s">
        <v>658</v>
      </c>
      <c r="C165" s="4" t="s">
        <v>658</v>
      </c>
      <c r="D165" s="4" t="s">
        <v>659</v>
      </c>
      <c r="E165" s="4" t="s">
        <v>663</v>
      </c>
      <c r="F165" s="4" t="s">
        <v>664</v>
      </c>
      <c r="G165" s="4" t="s">
        <v>460</v>
      </c>
      <c r="H165" s="4" t="s">
        <v>26</v>
      </c>
    </row>
    <row r="166" spans="1:8" ht="11.25">
      <c r="A166" s="4">
        <v>165</v>
      </c>
      <c r="B166" s="4" t="s">
        <v>658</v>
      </c>
      <c r="C166" s="4" t="s">
        <v>658</v>
      </c>
      <c r="D166" s="4" t="s">
        <v>659</v>
      </c>
      <c r="E166" s="4" t="s">
        <v>649</v>
      </c>
      <c r="F166" s="4" t="s">
        <v>665</v>
      </c>
      <c r="G166" s="4" t="s">
        <v>662</v>
      </c>
      <c r="H166" s="4" t="s">
        <v>26</v>
      </c>
    </row>
    <row r="167" spans="1:8" ht="11.25">
      <c r="A167" s="4">
        <v>166</v>
      </c>
      <c r="B167" s="4" t="s">
        <v>666</v>
      </c>
      <c r="C167" s="4" t="s">
        <v>666</v>
      </c>
      <c r="D167" s="4" t="s">
        <v>667</v>
      </c>
      <c r="E167" s="4" t="s">
        <v>452</v>
      </c>
      <c r="F167" s="4" t="s">
        <v>453</v>
      </c>
      <c r="G167" s="4" t="s">
        <v>454</v>
      </c>
      <c r="H167" s="4" t="s">
        <v>26</v>
      </c>
    </row>
    <row r="168" spans="1:8" ht="11.25">
      <c r="A168" s="4">
        <v>167</v>
      </c>
      <c r="B168" s="4" t="s">
        <v>666</v>
      </c>
      <c r="C168" s="4" t="s">
        <v>666</v>
      </c>
      <c r="D168" s="4" t="s">
        <v>667</v>
      </c>
      <c r="E168" s="4" t="s">
        <v>668</v>
      </c>
      <c r="F168" s="4" t="s">
        <v>669</v>
      </c>
      <c r="G168" s="4" t="s">
        <v>670</v>
      </c>
      <c r="H168" s="4" t="s">
        <v>26</v>
      </c>
    </row>
    <row r="169" spans="1:8" ht="11.25">
      <c r="A169" s="4">
        <v>168</v>
      </c>
      <c r="B169" s="4" t="s">
        <v>666</v>
      </c>
      <c r="C169" s="4" t="s">
        <v>666</v>
      </c>
      <c r="D169" s="4" t="s">
        <v>667</v>
      </c>
      <c r="E169" s="4" t="s">
        <v>671</v>
      </c>
      <c r="F169" s="4" t="s">
        <v>672</v>
      </c>
      <c r="G169" s="4" t="s">
        <v>673</v>
      </c>
      <c r="H169" s="4" t="s">
        <v>26</v>
      </c>
    </row>
    <row r="170" spans="1:8" ht="11.25">
      <c r="A170" s="4">
        <v>169</v>
      </c>
      <c r="B170" s="4" t="s">
        <v>666</v>
      </c>
      <c r="C170" s="4" t="s">
        <v>666</v>
      </c>
      <c r="D170" s="4" t="s">
        <v>667</v>
      </c>
      <c r="E170" s="4" t="s">
        <v>674</v>
      </c>
      <c r="F170" s="4" t="s">
        <v>669</v>
      </c>
      <c r="G170" s="4" t="s">
        <v>675</v>
      </c>
      <c r="H170" s="4" t="s">
        <v>26</v>
      </c>
    </row>
    <row r="171" spans="1:8" ht="11.25">
      <c r="A171" s="4">
        <v>170</v>
      </c>
      <c r="B171" s="4" t="s">
        <v>676</v>
      </c>
      <c r="C171" s="4" t="s">
        <v>677</v>
      </c>
      <c r="D171" s="4" t="s">
        <v>678</v>
      </c>
      <c r="E171" s="4" t="s">
        <v>679</v>
      </c>
      <c r="F171" s="4" t="s">
        <v>680</v>
      </c>
      <c r="G171" s="4" t="s">
        <v>681</v>
      </c>
      <c r="H171" s="4" t="s">
        <v>26</v>
      </c>
    </row>
    <row r="172" spans="1:8" ht="11.25">
      <c r="A172" s="4">
        <v>171</v>
      </c>
      <c r="B172" s="4" t="s">
        <v>676</v>
      </c>
      <c r="C172" s="4" t="s">
        <v>677</v>
      </c>
      <c r="D172" s="4" t="s">
        <v>678</v>
      </c>
      <c r="E172" s="4" t="s">
        <v>513</v>
      </c>
      <c r="F172" s="4" t="s">
        <v>514</v>
      </c>
      <c r="G172" s="4" t="s">
        <v>460</v>
      </c>
      <c r="H172" s="4" t="s">
        <v>26</v>
      </c>
    </row>
    <row r="173" spans="1:8" ht="11.25">
      <c r="A173" s="4">
        <v>172</v>
      </c>
      <c r="B173" s="4" t="s">
        <v>676</v>
      </c>
      <c r="C173" s="4" t="s">
        <v>682</v>
      </c>
      <c r="D173" s="4" t="s">
        <v>683</v>
      </c>
      <c r="E173" s="4" t="s">
        <v>684</v>
      </c>
      <c r="F173" s="4" t="s">
        <v>685</v>
      </c>
      <c r="G173" s="4" t="s">
        <v>673</v>
      </c>
      <c r="H173" s="4" t="s">
        <v>26</v>
      </c>
    </row>
    <row r="174" spans="1:8" ht="11.25">
      <c r="A174" s="4">
        <v>173</v>
      </c>
      <c r="B174" s="4" t="s">
        <v>686</v>
      </c>
      <c r="C174" s="4" t="s">
        <v>686</v>
      </c>
      <c r="D174" s="4" t="s">
        <v>687</v>
      </c>
      <c r="E174" s="4" t="s">
        <v>452</v>
      </c>
      <c r="F174" s="4" t="s">
        <v>453</v>
      </c>
      <c r="G174" s="4" t="s">
        <v>454</v>
      </c>
      <c r="H174" s="4" t="s">
        <v>26</v>
      </c>
    </row>
    <row r="175" spans="1:8" ht="11.25">
      <c r="A175" s="4">
        <v>174</v>
      </c>
      <c r="B175" s="4" t="s">
        <v>688</v>
      </c>
      <c r="C175" s="4" t="s">
        <v>689</v>
      </c>
      <c r="D175" s="4" t="s">
        <v>690</v>
      </c>
      <c r="E175" s="4" t="s">
        <v>513</v>
      </c>
      <c r="F175" s="4" t="s">
        <v>514</v>
      </c>
      <c r="G175" s="4" t="s">
        <v>460</v>
      </c>
      <c r="H175" s="4" t="s">
        <v>26</v>
      </c>
    </row>
    <row r="176" spans="1:8" ht="11.25">
      <c r="A176" s="4">
        <v>175</v>
      </c>
      <c r="B176" s="4" t="s">
        <v>691</v>
      </c>
      <c r="C176" s="4" t="s">
        <v>691</v>
      </c>
      <c r="D176" s="4" t="s">
        <v>692</v>
      </c>
      <c r="E176" s="4" t="s">
        <v>452</v>
      </c>
      <c r="F176" s="4" t="s">
        <v>453</v>
      </c>
      <c r="G176" s="4" t="s">
        <v>454</v>
      </c>
      <c r="H176" s="4" t="s">
        <v>26</v>
      </c>
    </row>
    <row r="177" spans="1:8" ht="11.25">
      <c r="A177" s="4">
        <v>176</v>
      </c>
      <c r="B177" s="4" t="s">
        <v>691</v>
      </c>
      <c r="C177" s="4" t="s">
        <v>691</v>
      </c>
      <c r="D177" s="4" t="s">
        <v>692</v>
      </c>
      <c r="E177" s="4" t="s">
        <v>693</v>
      </c>
      <c r="F177" s="4" t="s">
        <v>694</v>
      </c>
      <c r="G177" s="4" t="s">
        <v>695</v>
      </c>
      <c r="H177" s="4" t="s">
        <v>26</v>
      </c>
    </row>
    <row r="178" spans="1:8" ht="11.25">
      <c r="A178" s="4">
        <v>177</v>
      </c>
      <c r="B178" s="4" t="s">
        <v>696</v>
      </c>
      <c r="C178" s="4" t="s">
        <v>697</v>
      </c>
      <c r="D178" s="4" t="s">
        <v>698</v>
      </c>
      <c r="E178" s="4" t="s">
        <v>458</v>
      </c>
      <c r="F178" s="4" t="s">
        <v>459</v>
      </c>
      <c r="G178" s="4" t="s">
        <v>460</v>
      </c>
      <c r="H178" s="4" t="s">
        <v>26</v>
      </c>
    </row>
    <row r="179" spans="1:8" ht="11.25">
      <c r="A179" s="4">
        <v>178</v>
      </c>
      <c r="B179" s="4" t="s">
        <v>696</v>
      </c>
      <c r="C179" s="4" t="s">
        <v>699</v>
      </c>
      <c r="D179" s="4" t="s">
        <v>700</v>
      </c>
      <c r="E179" s="4" t="s">
        <v>458</v>
      </c>
      <c r="F179" s="4" t="s">
        <v>459</v>
      </c>
      <c r="G179" s="4" t="s">
        <v>460</v>
      </c>
      <c r="H179" s="4" t="s">
        <v>26</v>
      </c>
    </row>
    <row r="180" spans="1:8" ht="11.25">
      <c r="A180" s="4">
        <v>179</v>
      </c>
      <c r="B180" s="4" t="s">
        <v>701</v>
      </c>
      <c r="C180" s="4" t="s">
        <v>701</v>
      </c>
      <c r="D180" s="4" t="s">
        <v>702</v>
      </c>
      <c r="E180" s="4" t="s">
        <v>452</v>
      </c>
      <c r="F180" s="4" t="s">
        <v>453</v>
      </c>
      <c r="G180" s="4" t="s">
        <v>454</v>
      </c>
      <c r="H180" s="4" t="s">
        <v>26</v>
      </c>
    </row>
    <row r="181" spans="1:8" ht="11.25">
      <c r="A181" s="4">
        <v>180</v>
      </c>
      <c r="B181" s="4" t="s">
        <v>701</v>
      </c>
      <c r="C181" s="4" t="s">
        <v>701</v>
      </c>
      <c r="D181" s="4" t="s">
        <v>702</v>
      </c>
      <c r="E181" s="4" t="s">
        <v>703</v>
      </c>
      <c r="F181" s="4" t="s">
        <v>704</v>
      </c>
      <c r="G181" s="4" t="s">
        <v>705</v>
      </c>
      <c r="H181" s="4" t="s">
        <v>26</v>
      </c>
    </row>
    <row r="182" spans="1:8" ht="11.25">
      <c r="A182" s="4">
        <v>181</v>
      </c>
      <c r="B182" s="4" t="s">
        <v>706</v>
      </c>
      <c r="C182" s="4" t="s">
        <v>707</v>
      </c>
      <c r="D182" s="4" t="s">
        <v>708</v>
      </c>
      <c r="E182" s="4" t="s">
        <v>458</v>
      </c>
      <c r="F182" s="4" t="s">
        <v>459</v>
      </c>
      <c r="G182" s="4" t="s">
        <v>460</v>
      </c>
      <c r="H182" s="4" t="s">
        <v>26</v>
      </c>
    </row>
    <row r="183" spans="1:8" ht="11.25">
      <c r="A183" s="4">
        <v>182</v>
      </c>
      <c r="B183" s="4" t="s">
        <v>706</v>
      </c>
      <c r="C183" s="4" t="s">
        <v>707</v>
      </c>
      <c r="D183" s="4" t="s">
        <v>708</v>
      </c>
      <c r="E183" s="4" t="s">
        <v>458</v>
      </c>
      <c r="F183" s="4" t="s">
        <v>459</v>
      </c>
      <c r="G183" s="4" t="s">
        <v>460</v>
      </c>
      <c r="H183" s="4" t="s">
        <v>26</v>
      </c>
    </row>
    <row r="184" spans="1:8" ht="11.25">
      <c r="A184" s="4">
        <v>183</v>
      </c>
      <c r="B184" s="4" t="s">
        <v>706</v>
      </c>
      <c r="C184" s="4" t="s">
        <v>709</v>
      </c>
      <c r="D184" s="4" t="s">
        <v>710</v>
      </c>
      <c r="E184" s="4" t="s">
        <v>458</v>
      </c>
      <c r="F184" s="4" t="s">
        <v>459</v>
      </c>
      <c r="G184" s="4" t="s">
        <v>460</v>
      </c>
      <c r="H184" s="4" t="s">
        <v>26</v>
      </c>
    </row>
    <row r="185" spans="1:8" ht="11.25">
      <c r="A185" s="4">
        <v>184</v>
      </c>
      <c r="B185" s="4" t="s">
        <v>706</v>
      </c>
      <c r="C185" s="4" t="s">
        <v>711</v>
      </c>
      <c r="D185" s="4" t="s">
        <v>712</v>
      </c>
      <c r="E185" s="4" t="s">
        <v>458</v>
      </c>
      <c r="F185" s="4" t="s">
        <v>459</v>
      </c>
      <c r="G185" s="4" t="s">
        <v>460</v>
      </c>
      <c r="H185" s="4" t="s">
        <v>26</v>
      </c>
    </row>
    <row r="186" spans="1:8" ht="11.25">
      <c r="A186" s="4">
        <v>185</v>
      </c>
      <c r="B186" s="4" t="s">
        <v>706</v>
      </c>
      <c r="C186" s="4" t="s">
        <v>711</v>
      </c>
      <c r="D186" s="4" t="s">
        <v>712</v>
      </c>
      <c r="E186" s="4" t="s">
        <v>458</v>
      </c>
      <c r="F186" s="4" t="s">
        <v>459</v>
      </c>
      <c r="G186" s="4" t="s">
        <v>460</v>
      </c>
      <c r="H186" s="4" t="s">
        <v>26</v>
      </c>
    </row>
    <row r="187" spans="1:8" ht="11.25">
      <c r="A187" s="4">
        <v>186</v>
      </c>
      <c r="B187" s="4" t="s">
        <v>706</v>
      </c>
      <c r="C187" s="4" t="s">
        <v>713</v>
      </c>
      <c r="D187" s="4" t="s">
        <v>714</v>
      </c>
      <c r="E187" s="4" t="s">
        <v>458</v>
      </c>
      <c r="F187" s="4" t="s">
        <v>459</v>
      </c>
      <c r="G187" s="4" t="s">
        <v>460</v>
      </c>
      <c r="H187" s="4" t="s">
        <v>26</v>
      </c>
    </row>
    <row r="188" spans="1:8" ht="11.25">
      <c r="A188" s="4">
        <v>187</v>
      </c>
      <c r="B188" s="4" t="s">
        <v>706</v>
      </c>
      <c r="C188" s="4" t="s">
        <v>713</v>
      </c>
      <c r="D188" s="4" t="s">
        <v>714</v>
      </c>
      <c r="E188" s="4" t="s">
        <v>458</v>
      </c>
      <c r="F188" s="4" t="s">
        <v>459</v>
      </c>
      <c r="G188" s="4" t="s">
        <v>460</v>
      </c>
      <c r="H188" s="4" t="s">
        <v>26</v>
      </c>
    </row>
    <row r="189" spans="1:8" ht="11.25">
      <c r="A189" s="4">
        <v>188</v>
      </c>
      <c r="B189" s="4" t="s">
        <v>715</v>
      </c>
      <c r="C189" s="4" t="s">
        <v>715</v>
      </c>
      <c r="D189" s="4" t="s">
        <v>716</v>
      </c>
      <c r="E189" s="4" t="s">
        <v>452</v>
      </c>
      <c r="F189" s="4" t="s">
        <v>453</v>
      </c>
      <c r="G189" s="4" t="s">
        <v>454</v>
      </c>
      <c r="H189" s="4" t="s">
        <v>26</v>
      </c>
    </row>
    <row r="190" spans="1:8" ht="11.25">
      <c r="A190" s="4">
        <v>189</v>
      </c>
      <c r="B190" s="4" t="s">
        <v>717</v>
      </c>
      <c r="C190" s="4" t="s">
        <v>717</v>
      </c>
      <c r="D190" s="4" t="s">
        <v>718</v>
      </c>
      <c r="E190" s="4" t="s">
        <v>452</v>
      </c>
      <c r="F190" s="4" t="s">
        <v>453</v>
      </c>
      <c r="G190" s="4" t="s">
        <v>454</v>
      </c>
      <c r="H190" s="4" t="s">
        <v>26</v>
      </c>
    </row>
    <row r="191" spans="1:8" ht="11.25">
      <c r="A191" s="4">
        <v>190</v>
      </c>
      <c r="B191" s="4" t="s">
        <v>719</v>
      </c>
      <c r="C191" s="4" t="s">
        <v>720</v>
      </c>
      <c r="D191" s="4" t="s">
        <v>721</v>
      </c>
      <c r="E191" s="4" t="s">
        <v>458</v>
      </c>
      <c r="F191" s="4" t="s">
        <v>459</v>
      </c>
      <c r="G191" s="4" t="s">
        <v>460</v>
      </c>
      <c r="H191" s="4" t="s">
        <v>26</v>
      </c>
    </row>
    <row r="192" spans="1:8" ht="11.25">
      <c r="A192" s="4">
        <v>191</v>
      </c>
      <c r="B192" s="4" t="s">
        <v>719</v>
      </c>
      <c r="C192" s="4" t="s">
        <v>722</v>
      </c>
      <c r="D192" s="4" t="s">
        <v>723</v>
      </c>
      <c r="E192" s="4" t="s">
        <v>458</v>
      </c>
      <c r="F192" s="4" t="s">
        <v>459</v>
      </c>
      <c r="G192" s="4" t="s">
        <v>460</v>
      </c>
      <c r="H192" s="4" t="s">
        <v>26</v>
      </c>
    </row>
    <row r="193" spans="1:8" ht="11.25">
      <c r="A193" s="4">
        <v>192</v>
      </c>
      <c r="B193" s="4" t="s">
        <v>719</v>
      </c>
      <c r="C193" s="4" t="s">
        <v>724</v>
      </c>
      <c r="D193" s="4" t="s">
        <v>725</v>
      </c>
      <c r="E193" s="4" t="s">
        <v>726</v>
      </c>
      <c r="F193" s="4" t="s">
        <v>727</v>
      </c>
      <c r="G193" s="4" t="s">
        <v>728</v>
      </c>
      <c r="H193" s="4" t="s">
        <v>26</v>
      </c>
    </row>
    <row r="194" spans="1:8" ht="11.25">
      <c r="A194" s="4">
        <v>193</v>
      </c>
      <c r="B194" s="4" t="s">
        <v>719</v>
      </c>
      <c r="C194" s="4" t="s">
        <v>724</v>
      </c>
      <c r="D194" s="4" t="s">
        <v>725</v>
      </c>
      <c r="E194" s="4" t="s">
        <v>458</v>
      </c>
      <c r="F194" s="4" t="s">
        <v>459</v>
      </c>
      <c r="G194" s="4" t="s">
        <v>460</v>
      </c>
      <c r="H194" s="4" t="s">
        <v>26</v>
      </c>
    </row>
    <row r="195" spans="1:8" ht="11.25">
      <c r="A195" s="4">
        <v>194</v>
      </c>
      <c r="B195" s="4" t="s">
        <v>719</v>
      </c>
      <c r="C195" s="4" t="s">
        <v>729</v>
      </c>
      <c r="D195" s="4" t="s">
        <v>730</v>
      </c>
      <c r="E195" s="4" t="s">
        <v>458</v>
      </c>
      <c r="F195" s="4" t="s">
        <v>459</v>
      </c>
      <c r="G195" s="4" t="s">
        <v>460</v>
      </c>
      <c r="H195" s="4" t="s">
        <v>26</v>
      </c>
    </row>
    <row r="196" spans="1:8" ht="11.25">
      <c r="A196" s="4">
        <v>195</v>
      </c>
      <c r="B196" s="4" t="s">
        <v>731</v>
      </c>
      <c r="C196" s="4" t="s">
        <v>731</v>
      </c>
      <c r="D196" s="4" t="s">
        <v>732</v>
      </c>
      <c r="E196" s="4" t="s">
        <v>452</v>
      </c>
      <c r="F196" s="4" t="s">
        <v>453</v>
      </c>
      <c r="G196" s="4" t="s">
        <v>454</v>
      </c>
      <c r="H196" s="4" t="s">
        <v>26</v>
      </c>
    </row>
    <row r="197" spans="1:8" ht="11.25">
      <c r="A197" s="4">
        <v>196</v>
      </c>
      <c r="B197" s="4" t="s">
        <v>733</v>
      </c>
      <c r="C197" s="4" t="s">
        <v>734</v>
      </c>
      <c r="D197" s="4" t="s">
        <v>735</v>
      </c>
      <c r="E197" s="4" t="s">
        <v>452</v>
      </c>
      <c r="F197" s="4" t="s">
        <v>453</v>
      </c>
      <c r="G197" s="4" t="s">
        <v>454</v>
      </c>
      <c r="H197" s="4" t="s">
        <v>26</v>
      </c>
    </row>
    <row r="198" spans="1:8" ht="11.25">
      <c r="A198" s="4">
        <v>197</v>
      </c>
      <c r="B198" s="4" t="s">
        <v>733</v>
      </c>
      <c r="C198" s="4" t="s">
        <v>734</v>
      </c>
      <c r="D198" s="4" t="s">
        <v>735</v>
      </c>
      <c r="E198" s="4" t="s">
        <v>458</v>
      </c>
      <c r="F198" s="4" t="s">
        <v>459</v>
      </c>
      <c r="G198" s="4" t="s">
        <v>460</v>
      </c>
      <c r="H198" s="4" t="s">
        <v>26</v>
      </c>
    </row>
    <row r="199" spans="1:8" ht="11.25">
      <c r="A199" s="4">
        <v>198</v>
      </c>
      <c r="B199" s="4" t="s">
        <v>733</v>
      </c>
      <c r="C199" s="4" t="s">
        <v>734</v>
      </c>
      <c r="D199" s="4" t="s">
        <v>735</v>
      </c>
      <c r="E199" s="4" t="s">
        <v>458</v>
      </c>
      <c r="F199" s="4" t="s">
        <v>459</v>
      </c>
      <c r="G199" s="4" t="s">
        <v>460</v>
      </c>
      <c r="H199" s="4" t="s">
        <v>26</v>
      </c>
    </row>
    <row r="200" spans="1:8" ht="11.25">
      <c r="A200" s="4">
        <v>199</v>
      </c>
      <c r="B200" s="4" t="s">
        <v>733</v>
      </c>
      <c r="C200" s="4" t="s">
        <v>736</v>
      </c>
      <c r="D200" s="4" t="s">
        <v>737</v>
      </c>
      <c r="E200" s="4" t="s">
        <v>452</v>
      </c>
      <c r="F200" s="4" t="s">
        <v>453</v>
      </c>
      <c r="G200" s="4" t="s">
        <v>454</v>
      </c>
      <c r="H200" s="4" t="s">
        <v>26</v>
      </c>
    </row>
    <row r="201" spans="1:8" ht="11.25">
      <c r="A201" s="4">
        <v>200</v>
      </c>
      <c r="B201" s="4" t="s">
        <v>733</v>
      </c>
      <c r="C201" s="4" t="s">
        <v>736</v>
      </c>
      <c r="D201" s="4" t="s">
        <v>737</v>
      </c>
      <c r="E201" s="4" t="s">
        <v>458</v>
      </c>
      <c r="F201" s="4" t="s">
        <v>459</v>
      </c>
      <c r="G201" s="4" t="s">
        <v>460</v>
      </c>
      <c r="H201" s="4" t="s">
        <v>26</v>
      </c>
    </row>
    <row r="202" spans="1:8" ht="11.25">
      <c r="A202" s="4">
        <v>201</v>
      </c>
      <c r="B202" s="4" t="s">
        <v>733</v>
      </c>
      <c r="C202" s="4" t="s">
        <v>736</v>
      </c>
      <c r="D202" s="4" t="s">
        <v>737</v>
      </c>
      <c r="E202" s="4" t="s">
        <v>458</v>
      </c>
      <c r="F202" s="4" t="s">
        <v>459</v>
      </c>
      <c r="G202" s="4" t="s">
        <v>460</v>
      </c>
      <c r="H202" s="4" t="s">
        <v>26</v>
      </c>
    </row>
    <row r="203" spans="1:8" ht="11.25">
      <c r="A203" s="4">
        <v>202</v>
      </c>
      <c r="B203" s="4" t="s">
        <v>733</v>
      </c>
      <c r="C203" s="4" t="s">
        <v>738</v>
      </c>
      <c r="D203" s="4" t="s">
        <v>739</v>
      </c>
      <c r="E203" s="4" t="s">
        <v>452</v>
      </c>
      <c r="F203" s="4" t="s">
        <v>453</v>
      </c>
      <c r="G203" s="4" t="s">
        <v>454</v>
      </c>
      <c r="H203" s="4" t="s">
        <v>26</v>
      </c>
    </row>
    <row r="204" spans="1:8" ht="11.25">
      <c r="A204" s="4">
        <v>203</v>
      </c>
      <c r="B204" s="4" t="s">
        <v>733</v>
      </c>
      <c r="C204" s="4" t="s">
        <v>738</v>
      </c>
      <c r="D204" s="4" t="s">
        <v>739</v>
      </c>
      <c r="E204" s="4" t="s">
        <v>458</v>
      </c>
      <c r="F204" s="4" t="s">
        <v>459</v>
      </c>
      <c r="G204" s="4" t="s">
        <v>460</v>
      </c>
      <c r="H204" s="4" t="s">
        <v>26</v>
      </c>
    </row>
    <row r="205" spans="1:8" ht="11.25">
      <c r="A205" s="4">
        <v>204</v>
      </c>
      <c r="B205" s="4" t="s">
        <v>733</v>
      </c>
      <c r="C205" s="4" t="s">
        <v>738</v>
      </c>
      <c r="D205" s="4" t="s">
        <v>739</v>
      </c>
      <c r="E205" s="4" t="s">
        <v>458</v>
      </c>
      <c r="F205" s="4" t="s">
        <v>459</v>
      </c>
      <c r="G205" s="4" t="s">
        <v>460</v>
      </c>
      <c r="H205" s="4" t="s">
        <v>26</v>
      </c>
    </row>
    <row r="206" spans="1:8" ht="11.25">
      <c r="A206" s="4">
        <v>205</v>
      </c>
      <c r="B206" s="4" t="s">
        <v>740</v>
      </c>
      <c r="C206" s="4" t="s">
        <v>740</v>
      </c>
      <c r="D206" s="4" t="s">
        <v>741</v>
      </c>
      <c r="E206" s="4" t="s">
        <v>452</v>
      </c>
      <c r="F206" s="4" t="s">
        <v>453</v>
      </c>
      <c r="G206" s="4" t="s">
        <v>454</v>
      </c>
      <c r="H206" s="4" t="s">
        <v>26</v>
      </c>
    </row>
    <row r="207" spans="1:8" ht="11.25">
      <c r="A207" s="4">
        <v>206</v>
      </c>
      <c r="B207" s="4" t="s">
        <v>742</v>
      </c>
      <c r="C207" s="4" t="s">
        <v>742</v>
      </c>
      <c r="D207" s="4" t="s">
        <v>743</v>
      </c>
      <c r="E207" s="4" t="s">
        <v>452</v>
      </c>
      <c r="F207" s="4" t="s">
        <v>453</v>
      </c>
      <c r="G207" s="4" t="s">
        <v>454</v>
      </c>
      <c r="H207" s="4" t="s">
        <v>26</v>
      </c>
    </row>
    <row r="208" spans="1:8" ht="11.25">
      <c r="A208" s="4">
        <v>207</v>
      </c>
      <c r="B208" s="4" t="s">
        <v>744</v>
      </c>
      <c r="C208" s="4" t="s">
        <v>745</v>
      </c>
      <c r="D208" s="4" t="s">
        <v>746</v>
      </c>
      <c r="E208" s="4" t="s">
        <v>458</v>
      </c>
      <c r="F208" s="4" t="s">
        <v>459</v>
      </c>
      <c r="G208" s="4" t="s">
        <v>460</v>
      </c>
      <c r="H208" s="4" t="s">
        <v>26</v>
      </c>
    </row>
    <row r="209" spans="1:8" ht="11.25">
      <c r="A209" s="4">
        <v>208</v>
      </c>
      <c r="B209" s="4" t="s">
        <v>744</v>
      </c>
      <c r="C209" s="4" t="s">
        <v>747</v>
      </c>
      <c r="D209" s="4" t="s">
        <v>748</v>
      </c>
      <c r="E209" s="4" t="s">
        <v>458</v>
      </c>
      <c r="F209" s="4" t="s">
        <v>459</v>
      </c>
      <c r="G209" s="4" t="s">
        <v>460</v>
      </c>
      <c r="H209" s="4" t="s">
        <v>26</v>
      </c>
    </row>
    <row r="210" spans="1:8" ht="11.25">
      <c r="A210" s="4">
        <v>209</v>
      </c>
      <c r="B210" s="4" t="s">
        <v>744</v>
      </c>
      <c r="C210" s="4" t="s">
        <v>749</v>
      </c>
      <c r="D210" s="4" t="s">
        <v>750</v>
      </c>
      <c r="E210" s="4" t="s">
        <v>458</v>
      </c>
      <c r="F210" s="4" t="s">
        <v>459</v>
      </c>
      <c r="G210" s="4" t="s">
        <v>460</v>
      </c>
      <c r="H210" s="4" t="s">
        <v>26</v>
      </c>
    </row>
    <row r="211" spans="1:8" ht="11.25">
      <c r="A211" s="4">
        <v>210</v>
      </c>
      <c r="B211" s="4" t="s">
        <v>744</v>
      </c>
      <c r="C211" s="4" t="s">
        <v>751</v>
      </c>
      <c r="D211" s="4" t="s">
        <v>752</v>
      </c>
      <c r="E211" s="4" t="s">
        <v>458</v>
      </c>
      <c r="F211" s="4" t="s">
        <v>459</v>
      </c>
      <c r="G211" s="4" t="s">
        <v>460</v>
      </c>
      <c r="H211" s="4" t="s">
        <v>26</v>
      </c>
    </row>
  </sheetData>
  <sheetProtection formatColumns="0" formatRows="0"/>
  <pageMargins left="0.75" right="0.75" top="1" bottom="1" header="0.5" footer="0.5"/>
  <pageSetup orientation="portrait" paperSize="9"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codeName="ws_Tit"/>
  <dimension ref="E3:L19"/>
  <sheetViews>
    <sheetView showGridLines="0" workbookViewId="0" topLeftCell="H8">
      <selection pane="topLeft" activeCell="J19" sqref="J19:K19"/>
    </sheetView>
  </sheetViews>
  <sheetFormatPr defaultColWidth="9.14285714285714" defaultRowHeight="11.25"/>
  <cols>
    <col min="1" max="1" width="3" style="15" hidden="1" customWidth="1"/>
    <col min="2" max="2" width="9.42857142857143" style="15" hidden="1" customWidth="1"/>
    <col min="3" max="3" width="5.28571428571429" style="15" hidden="1" customWidth="1"/>
    <col min="4" max="4" width="5.42857142857143" style="15" hidden="1" customWidth="1"/>
    <col min="5" max="5" width="6" style="13" hidden="1" customWidth="1"/>
    <col min="6" max="6" width="6.14285714285714" style="10" hidden="1" customWidth="1"/>
    <col min="7" max="7" width="3.71428571428571" style="14" hidden="1" customWidth="1"/>
    <col min="8" max="8" width="6.71428571428571" style="15" customWidth="1"/>
    <col min="9" max="9" width="27.2857142857143" style="15" customWidth="1"/>
    <col min="10" max="10" width="25.7142857142857" style="15" customWidth="1"/>
    <col min="11" max="11" width="25.7142857142857" style="18" customWidth="1"/>
    <col min="12" max="12" width="6.71428571428571" style="18" customWidth="1"/>
    <col min="13" max="16384" width="9.14285714285714" style="15"/>
  </cols>
  <sheetData>
    <row r="1" ht="11.25" hidden="1"/>
    <row r="2" ht="11.25" hidden="1"/>
    <row r="3" spans="5:12" s="11" customFormat="1" ht="20.25" customHeight="1" hidden="1">
      <c r="E3" s="9"/>
      <c r="F3" s="10"/>
      <c r="K3" s="12"/>
      <c r="L3" s="12"/>
    </row>
    <row r="4" spans="5:12" s="11" customFormat="1" ht="20.25" customHeight="1" hidden="1">
      <c r="E4" s="9"/>
      <c r="F4" s="10"/>
      <c r="K4" s="12"/>
      <c r="L4" s="12"/>
    </row>
    <row r="5" spans="5:12" s="11" customFormat="1" ht="20.25" customHeight="1" hidden="1">
      <c r="E5" s="9"/>
      <c r="F5" s="10"/>
      <c r="K5" s="12"/>
      <c r="L5" s="12"/>
    </row>
    <row r="6" spans="5:12" s="11" customFormat="1" ht="25.5" customHeight="1" hidden="1">
      <c r="E6" s="9"/>
      <c r="F6" s="10"/>
      <c r="K6" s="12"/>
      <c r="L6" s="12"/>
    </row>
    <row r="7" spans="5:12" s="11" customFormat="1" ht="25.5" customHeight="1" hidden="1">
      <c r="E7" s="9"/>
      <c r="F7" s="10"/>
      <c r="K7" s="12"/>
      <c r="L7" s="12"/>
    </row>
    <row r="8" spans="11:11" ht="15" customHeight="1">
      <c r="K8" s="26" t="str">
        <f>version</f>
        <v>Версия 1.0.4</v>
      </c>
    </row>
    <row r="9" spans="9:12" ht="22.5" customHeight="1">
      <c r="I9" s="317" t="s">
        <v>323</v>
      </c>
      <c r="J9" s="318"/>
      <c r="K9" s="318"/>
      <c r="L9" s="27"/>
    </row>
    <row r="10" spans="8:12" ht="3" customHeight="1">
      <c r="H10" s="123"/>
      <c r="I10" s="123"/>
      <c r="J10" s="123"/>
      <c r="K10" s="124"/>
      <c r="L10" s="125"/>
    </row>
    <row r="11" spans="8:12" ht="22.5" customHeight="1">
      <c r="H11" s="123"/>
      <c r="I11" s="126" t="s">
        <v>31</v>
      </c>
      <c r="J11" s="319" t="s">
        <v>142</v>
      </c>
      <c r="K11" s="320"/>
      <c r="L11" s="125"/>
    </row>
    <row r="12" spans="8:12" s="3" customFormat="1" ht="14.25" customHeight="1">
      <c r="H12" s="20"/>
      <c r="I12" s="16"/>
      <c r="J12" s="104" t="s">
        <v>91</v>
      </c>
      <c r="K12" s="104" t="s">
        <v>234</v>
      </c>
      <c r="L12" s="20"/>
    </row>
    <row r="13" spans="8:12" s="3" customFormat="1" ht="22.5" customHeight="1">
      <c r="H13" s="20"/>
      <c r="I13" s="127" t="s">
        <v>209</v>
      </c>
      <c r="J13" s="52">
        <v>2026</v>
      </c>
      <c r="K13" s="43" t="s">
        <v>57</v>
      </c>
      <c r="L13" s="20"/>
    </row>
    <row r="14" spans="8:12" s="3" customFormat="1" ht="3" customHeight="1">
      <c r="H14" s="20"/>
      <c r="I14" s="16"/>
      <c r="J14" s="17"/>
      <c r="K14" s="17"/>
      <c r="L14" s="20"/>
    </row>
    <row r="15" spans="8:12" s="8" customFormat="1" ht="15" customHeight="1">
      <c r="H15" s="21"/>
      <c r="I15" s="323" t="s">
        <v>20</v>
      </c>
      <c r="J15" s="324"/>
      <c r="K15" s="324"/>
      <c r="L15" s="128"/>
    </row>
    <row r="16" spans="8:12" s="8" customFormat="1" ht="22.5" customHeight="1">
      <c r="H16" s="21"/>
      <c r="I16" s="127" t="s">
        <v>35</v>
      </c>
      <c r="J16" s="325" t="s">
        <v>755</v>
      </c>
      <c r="K16" s="325"/>
      <c r="L16" s="128"/>
    </row>
    <row r="17" spans="8:12" s="8" customFormat="1" ht="22.5" customHeight="1">
      <c r="H17" s="21"/>
      <c r="I17" s="127" t="s">
        <v>36</v>
      </c>
      <c r="J17" s="322" t="s">
        <v>756</v>
      </c>
      <c r="K17" s="322"/>
      <c r="L17" s="128"/>
    </row>
    <row r="18" spans="8:12" s="8" customFormat="1" ht="3" customHeight="1">
      <c r="H18" s="21"/>
      <c r="I18" s="130"/>
      <c r="J18" s="129"/>
      <c r="K18" s="129"/>
      <c r="L18" s="129"/>
    </row>
    <row r="19" spans="9:11" ht="22.5" customHeight="1">
      <c r="I19" s="127" t="s">
        <v>252</v>
      </c>
      <c r="J19" s="321">
        <v>46155.675694444442</v>
      </c>
      <c r="K19" s="321"/>
    </row>
  </sheetData>
  <sheetProtection algorithmName="SHA-512" hashValue="7NO8CxNOK/TTi9SsRSjosh47mzpOlWryq281J30W6Gy54p27n9kgD+k/amQQGCqfvh2PMabzOPGPuGVIxETwtA==" saltValue="xMZr9kjbuKhS37M1vxabhw==" spinCount="100000" sheet="1" objects="1" scenarios="1" formatColumns="0" formatRows="0" autoFilter="0"/>
  <mergeCells count="6">
    <mergeCell ref="I9:K9"/>
    <mergeCell ref="J11:K11"/>
    <mergeCell ref="J19:K19"/>
    <mergeCell ref="J17:K17"/>
    <mergeCell ref="I15:K15"/>
    <mergeCell ref="J16:K16"/>
  </mergeCells>
  <dataValidations count="4">
    <dataValidation type="textLength" operator="lessThanOrEqual" allowBlank="1" showInputMessage="1" showErrorMessage="1" errorTitle="Ошибка" error="Допускается ввод не более 900 символов!" sqref="J16:K17 J19:K19">
      <formula1>900</formula1>
    </dataValidation>
    <dataValidation type="list" allowBlank="1" showInputMessage="1" showErrorMessage="1" prompt="Выберите значение из списка" errorTitle="Внимание!" error="Введенное значение неверно. Выберите значение из списка" sqref="J13">
      <formula1>Years</formula1>
    </dataValidation>
    <dataValidation type="list" allowBlank="1" showInputMessage="1" showErrorMessage="1" prompt="Выберите значение из списка" errorTitle="Внимание!" error="Введенное значение неверно. Выберите значение из списка" sqref="K13">
      <formula1>Quarter2</formula1>
    </dataValidation>
    <dataValidation type="list" allowBlank="1" showInputMessage="1" showErrorMessage="1" prompt="Выберите значение из списка" errorTitle="Ошибка" error="Выберите значение из списка" sqref="K11">
      <formula1>REGION</formula1>
    </dataValidation>
  </dataValidations>
  <pageMargins left="0.75" right="0.75" top="1" bottom="1" header="0.5" footer="0.5"/>
  <pageSetup orientation="portrait" paperSize="9"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codeName="ws_01"/>
  <dimension ref="G1:N20"/>
  <sheetViews>
    <sheetView showGridLines="0" workbookViewId="0" topLeftCell="G6">
      <selection pane="topLeft" activeCell="I11" sqref="I11"/>
    </sheetView>
  </sheetViews>
  <sheetFormatPr defaultColWidth="9.14285714285714" defaultRowHeight="11.25"/>
  <cols>
    <col min="1" max="2" width="9.14285714285714" style="51" hidden="1" customWidth="1"/>
    <col min="3" max="6" width="3.71428571428571" style="51" hidden="1" customWidth="1"/>
    <col min="7" max="7" width="3.71428571428571" style="51" customWidth="1"/>
    <col min="8" max="8" width="7" style="51" customWidth="1"/>
    <col min="9" max="9" width="64.7142857142857" style="51" customWidth="1"/>
    <col min="10" max="10" width="16.8571428571429" style="51" customWidth="1"/>
    <col min="11" max="11" width="15" style="51" customWidth="1"/>
    <col min="12" max="12" width="9.14285714285714" style="270" customWidth="1"/>
    <col min="13" max="16384" width="9.14285714285714" style="51"/>
  </cols>
  <sheetData>
    <row r="1" spans="7:12" s="132" customFormat="1" ht="11.25" hidden="1">
      <c r="G1" s="133">
        <v>0</v>
      </c>
      <c r="H1" s="133"/>
      <c r="L1" s="270"/>
    </row>
    <row r="2" ht="11.25" hidden="1"/>
    <row r="3" ht="11.25" hidden="1"/>
    <row r="4" ht="11.25" hidden="1"/>
    <row r="5" ht="11.25" hidden="1"/>
    <row r="7" spans="8:11" ht="15" customHeight="1">
      <c r="H7" s="328" t="s">
        <v>210</v>
      </c>
      <c r="I7" s="328"/>
      <c r="J7" s="328"/>
      <c r="K7" s="328"/>
    </row>
    <row r="8" spans="8:11" ht="21.75" customHeight="1">
      <c r="H8" s="329" t="s">
        <v>383</v>
      </c>
      <c r="I8" s="329"/>
      <c r="J8" s="329"/>
      <c r="K8" s="329"/>
    </row>
    <row r="9" spans="8:11" ht="15" customHeight="1">
      <c r="H9" s="131" t="s">
        <v>233</v>
      </c>
      <c r="I9" s="131" t="s">
        <v>28</v>
      </c>
      <c r="J9" s="131" t="s">
        <v>5</v>
      </c>
      <c r="K9" s="131" t="s">
        <v>2</v>
      </c>
    </row>
    <row r="10" spans="8:11" ht="10.5" customHeight="1" hidden="1">
      <c r="H10" s="134" t="s">
        <v>235</v>
      </c>
      <c r="I10" s="135"/>
      <c r="J10" s="136"/>
      <c r="K10" s="137"/>
    </row>
    <row r="11" spans="7:14" ht="18.75">
      <c r="G11" s="276" t="s">
        <v>312</v>
      </c>
      <c r="H11" s="277" t="s">
        <v>223</v>
      </c>
      <c r="I11" s="278" t="s">
        <v>614</v>
      </c>
      <c r="J11" s="235" t="s">
        <v>615</v>
      </c>
      <c r="K11" s="235" t="s">
        <v>454</v>
      </c>
      <c r="L11" s="271" t="str">
        <f>I11&amp;J11&amp;K11</f>
        <v>НАО "Региональная энергетическая компания"3906214663390601001</v>
      </c>
      <c r="N11" s="265"/>
    </row>
    <row r="12" spans="8:11" ht="15" customHeight="1">
      <c r="H12" s="333" t="s">
        <v>226</v>
      </c>
      <c r="I12" s="334"/>
      <c r="J12" s="165"/>
      <c r="K12" s="165"/>
    </row>
    <row r="13" ht="11.25" hidden="1"/>
    <row r="14" spans="8:11" ht="15" customHeight="1">
      <c r="H14" s="330" t="s">
        <v>237</v>
      </c>
      <c r="I14" s="331"/>
      <c r="J14" s="331"/>
      <c r="K14" s="332"/>
    </row>
    <row r="15" spans="8:11" ht="15" customHeight="1">
      <c r="H15" s="131" t="s">
        <v>233</v>
      </c>
      <c r="I15" s="131" t="s">
        <v>28</v>
      </c>
      <c r="J15" s="131" t="s">
        <v>5</v>
      </c>
      <c r="K15" s="131" t="s">
        <v>2</v>
      </c>
    </row>
    <row r="16" spans="8:11" ht="8.25" customHeight="1" hidden="1">
      <c r="H16" s="134" t="s">
        <v>236</v>
      </c>
      <c r="I16" s="135"/>
      <c r="J16" s="136"/>
      <c r="K16" s="137"/>
    </row>
    <row r="17" spans="8:11" ht="15" customHeight="1">
      <c r="H17" s="333" t="s">
        <v>226</v>
      </c>
      <c r="I17" s="334"/>
      <c r="J17" s="165"/>
      <c r="K17" s="165"/>
    </row>
    <row r="19" spans="7:12" ht="0.95" customHeight="1">
      <c r="G19" s="115"/>
      <c r="H19" s="326" t="s">
        <v>414</v>
      </c>
      <c r="I19" s="327"/>
      <c r="J19" s="327"/>
      <c r="K19" s="327"/>
      <c r="L19" s="272"/>
    </row>
    <row r="20" spans="7:12" ht="11.25">
      <c r="G20" s="115"/>
      <c r="H20" s="115"/>
      <c r="I20" s="115"/>
      <c r="J20" s="115"/>
      <c r="K20" s="115"/>
      <c r="L20" s="272"/>
    </row>
  </sheetData>
  <sheetProtection algorithmName="SHA-512" hashValue="nY+H3lZD7PWCRWBtjIEpFpRJxu5XTvfrjl9alp8gNk5nPzZzHceLiBHwr33idIqohQeEm5shMBfQ+ASwVfCbUw==" saltValue="ufsw2P2NOZz+d2J2tBBXMw==" spinCount="100000" sheet="1" objects="1" scenarios="1" formatColumns="0" formatRows="0" autoFilter="0"/>
  <mergeCells count="6">
    <mergeCell ref="H19:K19"/>
    <mergeCell ref="H7:K7"/>
    <mergeCell ref="H8:K8"/>
    <mergeCell ref="H14:K14"/>
    <mergeCell ref="H12:I12"/>
    <mergeCell ref="H17:I17"/>
  </mergeCells>
  <dataValidations count="2">
    <dataValidation allowBlank="1" showInputMessage="1" showErrorMessage="1" prompt="по двойному клику" sqref="I11 H12:I12 H17:I17"/>
    <dataValidation allowBlank="1" showInputMessage="1" prompt="по двойному клику" sqref="G11"/>
  </dataValidations>
  <pageMargins left="0.75" right="0.75" top="1" bottom="1" header="0.5" footer="0.5"/>
  <pageSetup orientation="portrait" paperSize="9"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codeName="ws_Load">
    <tabColor indexed="30"/>
  </sheetPr>
  <dimension ref="E3:L13"/>
  <sheetViews>
    <sheetView showGridLines="0" workbookViewId="0" topLeftCell="H8">
      <selection pane="topLeft" activeCell="A1" sqref="A1"/>
    </sheetView>
  </sheetViews>
  <sheetFormatPr defaultColWidth="9.14285714285714" defaultRowHeight="11.25"/>
  <cols>
    <col min="1" max="1" width="3" style="15" hidden="1" customWidth="1"/>
    <col min="2" max="2" width="9.42857142857143" style="15" hidden="1" customWidth="1"/>
    <col min="3" max="3" width="5.28571428571429" style="15" hidden="1" customWidth="1"/>
    <col min="4" max="4" width="5.42857142857143" style="15" hidden="1" customWidth="1"/>
    <col min="5" max="5" width="6" style="13" hidden="1" customWidth="1"/>
    <col min="6" max="6" width="6.14285714285714" style="10" hidden="1" customWidth="1"/>
    <col min="7" max="7" width="3.71428571428571" style="14" hidden="1" customWidth="1"/>
    <col min="8" max="8" width="6.71428571428571" style="15" customWidth="1"/>
    <col min="9" max="9" width="19.8571428571429" style="15" customWidth="1"/>
    <col min="10" max="10" width="53.4285714285714" style="15" customWidth="1"/>
    <col min="11" max="11" width="33" style="15" customWidth="1"/>
    <col min="12" max="12" width="42.8571428571429" style="18" customWidth="1"/>
    <col min="13" max="16384" width="9.14285714285714" style="15"/>
  </cols>
  <sheetData>
    <row r="1" ht="11.25" hidden="1"/>
    <row r="2" ht="11.25" hidden="1"/>
    <row r="3" spans="5:12" s="11" customFormat="1" ht="20.25" customHeight="1" hidden="1">
      <c r="E3" s="9"/>
      <c r="F3" s="10"/>
      <c r="L3" s="12"/>
    </row>
    <row r="4" spans="5:12" s="11" customFormat="1" ht="20.25" customHeight="1" hidden="1">
      <c r="E4" s="9"/>
      <c r="F4" s="10"/>
      <c r="L4" s="12"/>
    </row>
    <row r="5" spans="5:12" s="11" customFormat="1" ht="20.25" customHeight="1" hidden="1">
      <c r="E5" s="9"/>
      <c r="F5" s="10"/>
      <c r="L5" s="12"/>
    </row>
    <row r="6" spans="5:12" s="11" customFormat="1" ht="25.5" customHeight="1" hidden="1">
      <c r="E6" s="9"/>
      <c r="F6" s="10"/>
      <c r="L6" s="12"/>
    </row>
    <row r="7" spans="5:12" s="11" customFormat="1" ht="25.5" customHeight="1" hidden="1">
      <c r="E7" s="9"/>
      <c r="F7" s="10"/>
      <c r="L7" s="12"/>
    </row>
    <row r="8" ht="15" customHeight="1"/>
    <row r="9" spans="9:12" ht="22.5" customHeight="1">
      <c r="I9" s="335" t="s">
        <v>384</v>
      </c>
      <c r="J9" s="336"/>
      <c r="K9" s="336"/>
      <c r="L9" s="336"/>
    </row>
    <row r="10" spans="8:12" ht="12" customHeight="1">
      <c r="H10" s="123"/>
      <c r="I10" s="123"/>
      <c r="J10" s="123"/>
      <c r="K10" s="123"/>
      <c r="L10" s="125"/>
    </row>
    <row r="11" spans="8:12" ht="22.5" customHeight="1">
      <c r="H11" s="123"/>
      <c r="I11" s="237" t="s">
        <v>320</v>
      </c>
      <c r="J11" s="337"/>
      <c r="K11" s="338"/>
      <c r="L11" s="125"/>
    </row>
    <row r="12" spans="8:12" s="3" customFormat="1" ht="40.5" customHeight="1">
      <c r="H12" s="20"/>
      <c r="I12" s="16"/>
      <c r="J12" s="16"/>
      <c r="K12" s="17"/>
      <c r="L12" s="20"/>
    </row>
    <row r="13" spans="9:12" ht="21.75" customHeight="1">
      <c r="I13" s="339" t="s">
        <v>321</v>
      </c>
      <c r="J13" s="340"/>
      <c r="K13" s="341" t="s">
        <v>322</v>
      </c>
      <c r="L13" s="341"/>
    </row>
  </sheetData>
  <sheetProtection algorithmName="SHA-512" hashValue="Y1n6VSIZ0pVbg5ZnuSyUn6cV6Bm1Rru2G4L70SUZo7hWgd9pav3b1Sgqcy1z1RdOiwsrFnQsxd3AWXMOPlejAg==" saltValue="2EQrs1I4M19lSImWBuvJVA==" spinCount="100000" sheet="1" objects="1" scenarios="1" formatColumns="0" formatRows="0" autoFilter="0"/>
  <mergeCells count="4">
    <mergeCell ref="I9:L9"/>
    <mergeCell ref="J11:K11"/>
    <mergeCell ref="I13:J13"/>
    <mergeCell ref="K13:L13"/>
  </mergeCells>
  <pageMargins left="0.75" right="0.75" top="1" bottom="1" header="0.5" footer="0.5"/>
  <pageSetup orientation="portrait" paperSize="9" r:id="rId2"/>
  <headerFooter alignWithMargins="0"/>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codeName="ws_02">
    <pageSetUpPr fitToPage="1"/>
  </sheetPr>
  <dimension ref="G6:P30"/>
  <sheetViews>
    <sheetView showGridLines="0" workbookViewId="0" topLeftCell="G8">
      <selection pane="topLeft" activeCell="A1" sqref="A1"/>
    </sheetView>
  </sheetViews>
  <sheetFormatPr defaultColWidth="9.14285714285714" defaultRowHeight="11.25"/>
  <cols>
    <col min="1" max="6" width="3.71428571428571" style="54" hidden="1" customWidth="1"/>
    <col min="7" max="7" width="3.71428571428571" style="54" customWidth="1"/>
    <col min="8" max="8" width="5.57142857142857" style="57" customWidth="1"/>
    <col min="9" max="9" width="45.5714285714286" style="56" customWidth="1"/>
    <col min="10" max="10" width="19.8571428571429" style="55" customWidth="1"/>
    <col min="11" max="15" width="19.8571428571429" style="54" customWidth="1"/>
    <col min="16" max="17" width="3.71428571428571" style="54" customWidth="1"/>
    <col min="18" max="16384" width="9.14285714285714" style="54"/>
  </cols>
  <sheetData>
    <row r="1" ht="11.25" hidden="1"/>
    <row r="2" ht="11.25" hidden="1"/>
    <row r="3" ht="11.25" hidden="1"/>
    <row r="4" ht="11.25" hidden="1"/>
    <row r="5" ht="11.25" hidden="1"/>
    <row r="6" spans="8:11" ht="15" customHeight="1" hidden="1">
      <c r="H6" s="62"/>
      <c r="I6" s="342"/>
      <c r="J6" s="342"/>
      <c r="K6" s="55"/>
    </row>
    <row r="7" spans="7:15" ht="15" customHeight="1" hidden="1">
      <c r="G7" s="57"/>
      <c r="H7" s="62"/>
      <c r="I7" s="119"/>
      <c r="J7" s="119"/>
      <c r="K7" s="60"/>
      <c r="L7" s="57"/>
      <c r="M7" s="57"/>
      <c r="N7" s="57"/>
      <c r="O7" s="57"/>
    </row>
    <row r="8" spans="7:15" ht="22.5" customHeight="1">
      <c r="G8" s="57"/>
      <c r="H8" s="349" t="str">
        <f>"Сводные данные по инвестиционным программам субъектов Российской Федерации по сетевым организациям: "&amp;region_name&amp;" в "&amp;prd&amp;" году"</f>
        <v>Сводные данные по инвестиционным программам субъектов Российской Федерации по сетевым организациям: Калининградская область в 2026 году</v>
      </c>
      <c r="I8" s="350"/>
      <c r="J8" s="350"/>
      <c r="K8" s="350"/>
      <c r="L8" s="350"/>
      <c r="M8" s="350"/>
      <c r="N8" s="350"/>
      <c r="O8" s="350"/>
    </row>
    <row r="9" spans="7:15" ht="15" customHeight="1" hidden="1">
      <c r="G9" s="57"/>
      <c r="H9" s="62"/>
      <c r="I9" s="61"/>
      <c r="J9" s="61"/>
      <c r="K9" s="60"/>
      <c r="L9" s="59"/>
      <c r="M9" s="59"/>
      <c r="N9" s="59"/>
      <c r="O9" s="59"/>
    </row>
    <row r="10" spans="8:16" ht="18.75" customHeight="1">
      <c r="H10" s="343" t="s">
        <v>233</v>
      </c>
      <c r="I10" s="345" t="s">
        <v>372</v>
      </c>
      <c r="J10" s="347" t="s">
        <v>373</v>
      </c>
      <c r="K10" s="348"/>
      <c r="L10" s="348"/>
      <c r="M10" s="347" t="s">
        <v>374</v>
      </c>
      <c r="N10" s="348"/>
      <c r="O10" s="348"/>
      <c r="P10" s="262"/>
    </row>
    <row r="11" spans="8:16" ht="90">
      <c r="H11" s="344"/>
      <c r="I11" s="346"/>
      <c r="J11" s="246" t="s">
        <v>224</v>
      </c>
      <c r="K11" s="247" t="s">
        <v>375</v>
      </c>
      <c r="L11" s="247" t="s">
        <v>376</v>
      </c>
      <c r="M11" s="246" t="s">
        <v>224</v>
      </c>
      <c r="N11" s="247" t="s">
        <v>375</v>
      </c>
      <c r="O11" s="247" t="s">
        <v>376</v>
      </c>
      <c r="P11" s="262"/>
    </row>
    <row r="12" spans="8:15" ht="11.25">
      <c r="H12" s="245">
        <v>1</v>
      </c>
      <c r="I12" s="245">
        <v>2</v>
      </c>
      <c r="J12" s="260">
        <v>3</v>
      </c>
      <c r="K12" s="260">
        <v>4</v>
      </c>
      <c r="L12" s="260">
        <v>5</v>
      </c>
      <c r="M12" s="260">
        <v>6</v>
      </c>
      <c r="N12" s="260">
        <v>7</v>
      </c>
      <c r="O12" s="260">
        <v>8</v>
      </c>
    </row>
    <row r="13" spans="8:16" ht="18.75">
      <c r="H13" s="248" t="s">
        <v>7</v>
      </c>
      <c r="I13" s="257" t="s">
        <v>334</v>
      </c>
      <c r="J13" s="250">
        <f t="shared" si="0" ref="J13:J26">SUM(K13:L13)</f>
        <v>174243.09</v>
      </c>
      <c r="K13" s="250">
        <f>SUM(K15:K26)</f>
        <v>174243.09</v>
      </c>
      <c r="L13" s="250">
        <f>SUM(L15:L26)</f>
        <v>0</v>
      </c>
      <c r="M13" s="250">
        <f t="shared" si="1" ref="M13:M26">SUM(N13:O13)</f>
        <v>10229.209999999999</v>
      </c>
      <c r="N13" s="250">
        <f>'CO1'!T14</f>
        <v>10229.209999999999</v>
      </c>
      <c r="O13" s="250">
        <f>'CO2'!T14</f>
        <v>0</v>
      </c>
      <c r="P13" s="262"/>
    </row>
    <row r="14" spans="8:16" ht="22.5">
      <c r="H14" s="251" t="s">
        <v>223</v>
      </c>
      <c r="I14" s="258" t="s">
        <v>377</v>
      </c>
      <c r="J14" s="250">
        <f t="shared" si="0"/>
        <v>120191.67</v>
      </c>
      <c r="K14" s="250">
        <f>SUM(K15:K20)</f>
        <v>120191.67</v>
      </c>
      <c r="L14" s="250">
        <f>SUM(L15:L20)</f>
        <v>0</v>
      </c>
      <c r="M14" s="250">
        <f t="shared" si="1"/>
        <v>10229.209999999999</v>
      </c>
      <c r="N14" s="250">
        <f>SUM(N15:N20)</f>
        <v>10229.209999999999</v>
      </c>
      <c r="O14" s="250">
        <f>SUM(O15:O20)</f>
        <v>0</v>
      </c>
      <c r="P14" s="262"/>
    </row>
    <row r="15" spans="8:16" ht="18.75">
      <c r="H15" s="252" t="s">
        <v>222</v>
      </c>
      <c r="I15" s="259" t="s">
        <v>221</v>
      </c>
      <c r="J15" s="250">
        <f t="shared" si="0"/>
        <v>120191.67</v>
      </c>
      <c r="K15" s="250">
        <f>'CO1'!Y14</f>
        <v>120191.67</v>
      </c>
      <c r="L15" s="253" t="s">
        <v>214</v>
      </c>
      <c r="M15" s="250">
        <f t="shared" si="1"/>
        <v>10229.209999999999</v>
      </c>
      <c r="N15" s="250">
        <f>'CO1'!Z14</f>
        <v>10229.209999999999</v>
      </c>
      <c r="O15" s="253" t="s">
        <v>214</v>
      </c>
      <c r="P15" s="262"/>
    </row>
    <row r="16" spans="8:16" ht="18.75">
      <c r="H16" s="252" t="s">
        <v>220</v>
      </c>
      <c r="I16" s="259" t="s">
        <v>342</v>
      </c>
      <c r="J16" s="250">
        <f t="shared" si="0"/>
        <v>0</v>
      </c>
      <c r="K16" s="250">
        <f>'CO1'!AA14</f>
        <v>0</v>
      </c>
      <c r="L16" s="253" t="s">
        <v>214</v>
      </c>
      <c r="M16" s="250">
        <f t="shared" si="1"/>
        <v>0</v>
      </c>
      <c r="N16" s="250">
        <f>'CO1'!AB14</f>
        <v>0</v>
      </c>
      <c r="O16" s="253" t="s">
        <v>214</v>
      </c>
      <c r="P16" s="262"/>
    </row>
    <row r="17" spans="8:16" ht="18.75">
      <c r="H17" s="252" t="s">
        <v>219</v>
      </c>
      <c r="I17" s="259" t="s">
        <v>343</v>
      </c>
      <c r="J17" s="250">
        <f t="shared" si="0"/>
        <v>0</v>
      </c>
      <c r="K17" s="250">
        <f>'CO1'!AC14</f>
        <v>0</v>
      </c>
      <c r="L17" s="253" t="s">
        <v>214</v>
      </c>
      <c r="M17" s="250">
        <f t="shared" si="1"/>
        <v>0</v>
      </c>
      <c r="N17" s="250">
        <f>'CO1'!AD14</f>
        <v>0</v>
      </c>
      <c r="O17" s="253" t="s">
        <v>214</v>
      </c>
      <c r="P17" s="262"/>
    </row>
    <row r="18" spans="8:16" ht="22.5">
      <c r="H18" s="252" t="s">
        <v>218</v>
      </c>
      <c r="I18" s="259" t="s">
        <v>345</v>
      </c>
      <c r="J18" s="250">
        <f t="shared" si="0"/>
        <v>0</v>
      </c>
      <c r="K18" s="250">
        <f>'CO1'!AG14</f>
        <v>0</v>
      </c>
      <c r="L18" s="250">
        <f>'CO2'!AA14</f>
        <v>0</v>
      </c>
      <c r="M18" s="250">
        <f t="shared" si="1"/>
        <v>0</v>
      </c>
      <c r="N18" s="250">
        <f>'CO1'!AH14</f>
        <v>0</v>
      </c>
      <c r="O18" s="250">
        <f>'CO2'!AB14</f>
        <v>0</v>
      </c>
      <c r="P18" s="262"/>
    </row>
    <row r="19" spans="8:16" ht="18.75">
      <c r="H19" s="252" t="s">
        <v>378</v>
      </c>
      <c r="I19" s="259" t="s">
        <v>344</v>
      </c>
      <c r="J19" s="250">
        <f t="shared" si="0"/>
        <v>0</v>
      </c>
      <c r="K19" s="250">
        <f>'CO1'!AE14</f>
        <v>0</v>
      </c>
      <c r="L19" s="253" t="s">
        <v>214</v>
      </c>
      <c r="M19" s="250">
        <f t="shared" si="1"/>
        <v>0</v>
      </c>
      <c r="N19" s="254">
        <f>'CO1'!AF14</f>
        <v>0</v>
      </c>
      <c r="O19" s="253" t="s">
        <v>214</v>
      </c>
      <c r="P19" s="262"/>
    </row>
    <row r="20" spans="8:16" ht="18.75">
      <c r="H20" s="252" t="s">
        <v>379</v>
      </c>
      <c r="I20" s="259" t="s">
        <v>380</v>
      </c>
      <c r="J20" s="250">
        <f t="shared" si="0"/>
        <v>0</v>
      </c>
      <c r="K20" s="253" t="s">
        <v>214</v>
      </c>
      <c r="L20" s="250">
        <f>'CO2'!Y14</f>
        <v>0</v>
      </c>
      <c r="M20" s="250">
        <f t="shared" si="1"/>
        <v>0</v>
      </c>
      <c r="N20" s="253" t="s">
        <v>214</v>
      </c>
      <c r="O20" s="250">
        <f>'CO2'!Z14</f>
        <v>0</v>
      </c>
      <c r="P20" s="262"/>
    </row>
    <row r="21" spans="8:16" ht="22.5">
      <c r="H21" s="251" t="s">
        <v>217</v>
      </c>
      <c r="I21" s="258" t="s">
        <v>381</v>
      </c>
      <c r="J21" s="250">
        <f t="shared" si="0"/>
        <v>54051.419999999998</v>
      </c>
      <c r="K21" s="250">
        <f>'CO1'!AI14</f>
        <v>54051.419999999998</v>
      </c>
      <c r="L21" s="250">
        <f>'CO2'!AC14</f>
        <v>0</v>
      </c>
      <c r="M21" s="250">
        <f t="shared" si="1"/>
        <v>0</v>
      </c>
      <c r="N21" s="250">
        <f>'CO1'!AJ14</f>
        <v>0</v>
      </c>
      <c r="O21" s="250">
        <f>'CO2'!AD14</f>
        <v>0</v>
      </c>
      <c r="P21" s="262"/>
    </row>
    <row r="22" spans="8:16" ht="18.75">
      <c r="H22" s="251" t="s">
        <v>213</v>
      </c>
      <c r="I22" s="258" t="s">
        <v>337</v>
      </c>
      <c r="J22" s="250">
        <f t="shared" si="0"/>
        <v>0</v>
      </c>
      <c r="K22" s="250">
        <f>'CO1'!AK14</f>
        <v>0</v>
      </c>
      <c r="L22" s="250">
        <f>'CO2'!AE14</f>
        <v>0</v>
      </c>
      <c r="M22" s="250">
        <f t="shared" si="1"/>
        <v>0</v>
      </c>
      <c r="N22" s="250">
        <f>'CO1'!AL14</f>
        <v>0</v>
      </c>
      <c r="O22" s="250">
        <f>'CO2'!AF14</f>
        <v>0</v>
      </c>
      <c r="P22" s="262"/>
    </row>
    <row r="23" spans="8:16" ht="18.75">
      <c r="H23" s="251" t="s">
        <v>212</v>
      </c>
      <c r="I23" s="258" t="s">
        <v>338</v>
      </c>
      <c r="J23" s="250">
        <f t="shared" si="0"/>
        <v>0</v>
      </c>
      <c r="K23" s="250">
        <f>'CO1'!AM14</f>
        <v>0</v>
      </c>
      <c r="L23" s="250">
        <f>'CO2'!AG14</f>
        <v>0</v>
      </c>
      <c r="M23" s="250">
        <f t="shared" si="1"/>
        <v>0</v>
      </c>
      <c r="N23" s="250">
        <f>'CO1'!AN14</f>
        <v>0</v>
      </c>
      <c r="O23" s="250">
        <f>'CO2'!AH14</f>
        <v>0</v>
      </c>
      <c r="P23" s="262"/>
    </row>
    <row r="24" spans="8:16" ht="18.75">
      <c r="H24" s="251" t="s">
        <v>356</v>
      </c>
      <c r="I24" s="258" t="s">
        <v>339</v>
      </c>
      <c r="J24" s="250">
        <f t="shared" si="0"/>
        <v>0</v>
      </c>
      <c r="K24" s="250">
        <f>'CO1'!AO14</f>
        <v>0</v>
      </c>
      <c r="L24" s="250">
        <f>'CO2'!AI14</f>
        <v>0</v>
      </c>
      <c r="M24" s="250">
        <f t="shared" si="1"/>
        <v>0</v>
      </c>
      <c r="N24" s="250">
        <f>'CO1'!AP14</f>
        <v>0</v>
      </c>
      <c r="O24" s="250">
        <f>'CO2'!AJ14</f>
        <v>0</v>
      </c>
      <c r="P24" s="262"/>
    </row>
    <row r="25" spans="8:16" ht="18.75">
      <c r="H25" s="251" t="s">
        <v>358</v>
      </c>
      <c r="I25" s="258" t="s">
        <v>340</v>
      </c>
      <c r="J25" s="250">
        <f t="shared" si="0"/>
        <v>0</v>
      </c>
      <c r="K25" s="250">
        <f>'CO1'!AQ14</f>
        <v>0</v>
      </c>
      <c r="L25" s="250">
        <f>'CO2'!AK14</f>
        <v>0</v>
      </c>
      <c r="M25" s="250">
        <f t="shared" si="1"/>
        <v>0</v>
      </c>
      <c r="N25" s="250">
        <f>'CO1'!AR14</f>
        <v>0</v>
      </c>
      <c r="O25" s="250">
        <f>'CO2'!AL14</f>
        <v>0</v>
      </c>
      <c r="P25" s="262"/>
    </row>
    <row r="26" spans="8:16" ht="18.75">
      <c r="H26" s="251" t="s">
        <v>382</v>
      </c>
      <c r="I26" s="258" t="s">
        <v>211</v>
      </c>
      <c r="J26" s="250">
        <f t="shared" si="0"/>
        <v>0</v>
      </c>
      <c r="K26" s="250">
        <f>'CO1'!AS14</f>
        <v>0</v>
      </c>
      <c r="L26" s="250">
        <f>'CO2'!AM14</f>
        <v>0</v>
      </c>
      <c r="M26" s="250">
        <f t="shared" si="1"/>
        <v>0</v>
      </c>
      <c r="N26" s="250">
        <f>'CO1'!AT14</f>
        <v>0</v>
      </c>
      <c r="O26" s="250">
        <f>'CO2'!AN14</f>
        <v>0</v>
      </c>
      <c r="P26" s="262"/>
    </row>
    <row r="27" spans="8:16" ht="18.75">
      <c r="H27" s="249"/>
      <c r="I27" s="263" t="s">
        <v>365</v>
      </c>
      <c r="J27" s="261"/>
      <c r="K27" s="261"/>
      <c r="L27" s="261"/>
      <c r="M27" s="261"/>
      <c r="N27" s="261"/>
      <c r="O27" s="261"/>
      <c r="P27" s="262"/>
    </row>
    <row r="28" spans="8:16" ht="18.75">
      <c r="H28" s="251" t="s">
        <v>7</v>
      </c>
      <c r="I28" s="258" t="s">
        <v>366</v>
      </c>
      <c r="J28" s="255">
        <f>SUM(J29:J30)</f>
        <v>0</v>
      </c>
      <c r="K28" s="256" t="s">
        <v>214</v>
      </c>
      <c r="L28" s="255">
        <f>SUM(L29:L30)</f>
        <v>0</v>
      </c>
      <c r="M28" s="255">
        <f>SUM(M29:M30)</f>
        <v>0</v>
      </c>
      <c r="N28" s="256" t="s">
        <v>214</v>
      </c>
      <c r="O28" s="255">
        <f>SUM(O29:O30)</f>
        <v>0</v>
      </c>
      <c r="P28" s="262"/>
    </row>
    <row r="29" spans="8:16" ht="18.75">
      <c r="H29" s="252" t="s">
        <v>223</v>
      </c>
      <c r="I29" s="259" t="s">
        <v>216</v>
      </c>
      <c r="J29" s="255">
        <f>'CO2'!AP14</f>
        <v>0</v>
      </c>
      <c r="K29" s="253" t="s">
        <v>214</v>
      </c>
      <c r="L29" s="255">
        <f>'CO2'!AP14</f>
        <v>0</v>
      </c>
      <c r="M29" s="255">
        <f>'CO2'!AQ14</f>
        <v>0</v>
      </c>
      <c r="N29" s="253" t="s">
        <v>214</v>
      </c>
      <c r="O29" s="255">
        <f>'CO2'!AQ14</f>
        <v>0</v>
      </c>
      <c r="P29" s="262"/>
    </row>
    <row r="30" spans="8:16" ht="18.75">
      <c r="H30" s="252" t="s">
        <v>217</v>
      </c>
      <c r="I30" s="259" t="s">
        <v>215</v>
      </c>
      <c r="J30" s="255">
        <f>'CO2'!AR14</f>
        <v>0</v>
      </c>
      <c r="K30" s="253" t="s">
        <v>214</v>
      </c>
      <c r="L30" s="255">
        <f>'CO2'!AR14</f>
        <v>0</v>
      </c>
      <c r="M30" s="255">
        <f>'CO2'!AS14</f>
        <v>0</v>
      </c>
      <c r="N30" s="253" t="s">
        <v>214</v>
      </c>
      <c r="O30" s="255">
        <f>'CO2'!AS14</f>
        <v>0</v>
      </c>
      <c r="P30" s="262"/>
    </row>
  </sheetData>
  <sheetProtection algorithmName="SHA-512" hashValue="hoWdv26AWhcmDA8H0GjurkcN8vezKtMnjHLJJYqEbTa4p336pg5hnGAOtva1Tc6PC4DPxko5JQU+NPP25kYNtA==" saltValue="pyHdxBd5incfu0IJ+e9K5g==" spinCount="100000" sheet="1" scenarios="1" formatColumns="0" formatRows="0"/>
  <mergeCells count="6">
    <mergeCell ref="I6:J6"/>
    <mergeCell ref="H10:H11"/>
    <mergeCell ref="I10:I11"/>
    <mergeCell ref="J10:L10"/>
    <mergeCell ref="M10:O10"/>
    <mergeCell ref="H8:O8"/>
  </mergeCells>
  <pageMargins left="0.75" right="0.75" top="1" bottom="1" header="0.5" footer="0.5"/>
  <pageSetup orientation="landscape" paperSize="9"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codeName="ws_03"/>
  <dimension ref="A6:AZ61"/>
  <sheetViews>
    <sheetView showGridLines="0" tabSelected="1" workbookViewId="0" topLeftCell="Q6">
      <selection pane="topLeft" activeCell="Y34" sqref="Y34"/>
    </sheetView>
  </sheetViews>
  <sheetFormatPr defaultColWidth="9.14285714285714" defaultRowHeight="11.25"/>
  <cols>
    <col min="1" max="5" width="9.14285714285714" style="58" hidden="1" customWidth="1"/>
    <col min="6" max="6" width="5.71428571428571" style="58" hidden="1" customWidth="1"/>
    <col min="7" max="7" width="3.71428571428571" style="58" customWidth="1"/>
    <col min="8" max="8" width="8.71428571428571" style="58" customWidth="1"/>
    <col min="9" max="9" width="42.2857142857143" style="58" customWidth="1"/>
    <col min="10" max="46" width="16.5714285714286" style="58" customWidth="1"/>
    <col min="47" max="47" width="24.7142857142857" style="58" customWidth="1"/>
    <col min="48" max="48" width="5.71428571428571" style="63" customWidth="1"/>
    <col min="49" max="16384" width="9.14285714285714" style="58"/>
  </cols>
  <sheetData>
    <row r="1" ht="11.25" hidden="1"/>
    <row r="2" ht="11.25" hidden="1"/>
    <row r="3" ht="11.25" hidden="1"/>
    <row r="4" ht="11.25" hidden="1"/>
    <row r="5" ht="11.25" hidden="1"/>
    <row r="6" spans="7:48" ht="15" customHeight="1">
      <c r="G6" s="77"/>
      <c r="H6" s="370" t="str">
        <f>"Мониторинг инвестиционных программ сетевых организаций за "&amp;IF(prd&lt;&gt;"",prd&amp;" год","[год не определен]")</f>
        <v>Мониторинг инвестиционных программ сетевых организаций за 2026 год</v>
      </c>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371"/>
      <c r="AQ6" s="371"/>
      <c r="AR6" s="371"/>
      <c r="AS6" s="371"/>
      <c r="AT6" s="371"/>
      <c r="AU6" s="371"/>
      <c r="AV6" s="77"/>
    </row>
    <row r="7" spans="7:48" ht="15" customHeight="1" hidden="1">
      <c r="G7" s="77"/>
      <c r="H7" s="75"/>
      <c r="I7" s="74"/>
      <c r="J7" s="73"/>
      <c r="K7" s="73"/>
      <c r="L7" s="73"/>
      <c r="M7" s="73"/>
      <c r="N7" s="73"/>
      <c r="O7" s="73"/>
      <c r="P7" s="73"/>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7"/>
    </row>
    <row r="8" spans="7:48" s="72" customFormat="1" ht="15" customHeight="1">
      <c r="G8" s="77"/>
      <c r="H8" s="367" t="s">
        <v>233</v>
      </c>
      <c r="I8" s="367" t="s">
        <v>327</v>
      </c>
      <c r="J8" s="364" t="s">
        <v>328</v>
      </c>
      <c r="K8" s="366"/>
      <c r="L8" s="364" t="s">
        <v>329</v>
      </c>
      <c r="M8" s="365"/>
      <c r="N8" s="366"/>
      <c r="O8" s="358" t="s">
        <v>330</v>
      </c>
      <c r="P8" s="360"/>
      <c r="Q8" s="364" t="s">
        <v>360</v>
      </c>
      <c r="R8" s="365"/>
      <c r="S8" s="365"/>
      <c r="T8" s="365"/>
      <c r="U8" s="365"/>
      <c r="V8" s="365"/>
      <c r="W8" s="365"/>
      <c r="X8" s="365"/>
      <c r="Y8" s="365"/>
      <c r="Z8" s="365"/>
      <c r="AA8" s="365"/>
      <c r="AB8" s="365"/>
      <c r="AC8" s="365"/>
      <c r="AD8" s="365"/>
      <c r="AE8" s="365"/>
      <c r="AF8" s="365"/>
      <c r="AG8" s="365"/>
      <c r="AH8" s="365"/>
      <c r="AI8" s="365"/>
      <c r="AJ8" s="365"/>
      <c r="AK8" s="365"/>
      <c r="AL8" s="365"/>
      <c r="AM8" s="365"/>
      <c r="AN8" s="365"/>
      <c r="AO8" s="365"/>
      <c r="AP8" s="365"/>
      <c r="AQ8" s="365"/>
      <c r="AR8" s="365"/>
      <c r="AS8" s="365"/>
      <c r="AT8" s="366"/>
      <c r="AU8" s="367" t="s">
        <v>232</v>
      </c>
      <c r="AV8" s="108"/>
    </row>
    <row r="9" spans="7:48" s="65" customFormat="1" ht="15" customHeight="1">
      <c r="G9" s="76"/>
      <c r="H9" s="368"/>
      <c r="I9" s="368"/>
      <c r="J9" s="367" t="s">
        <v>332</v>
      </c>
      <c r="K9" s="367" t="s">
        <v>333</v>
      </c>
      <c r="L9" s="367" t="s">
        <v>231</v>
      </c>
      <c r="M9" s="367" t="s">
        <v>230</v>
      </c>
      <c r="N9" s="378" t="s">
        <v>318</v>
      </c>
      <c r="O9" s="372"/>
      <c r="P9" s="373"/>
      <c r="Q9" s="358" t="s">
        <v>361</v>
      </c>
      <c r="R9" s="359"/>
      <c r="S9" s="359"/>
      <c r="T9" s="360"/>
      <c r="U9" s="358" t="s">
        <v>229</v>
      </c>
      <c r="V9" s="360"/>
      <c r="W9" s="364" t="s">
        <v>336</v>
      </c>
      <c r="X9" s="365"/>
      <c r="Y9" s="365"/>
      <c r="Z9" s="365"/>
      <c r="AA9" s="365"/>
      <c r="AB9" s="365"/>
      <c r="AC9" s="365"/>
      <c r="AD9" s="365"/>
      <c r="AE9" s="365"/>
      <c r="AF9" s="365"/>
      <c r="AG9" s="365"/>
      <c r="AH9" s="366"/>
      <c r="AI9" s="358" t="s">
        <v>228</v>
      </c>
      <c r="AJ9" s="360"/>
      <c r="AK9" s="352" t="s">
        <v>337</v>
      </c>
      <c r="AL9" s="353"/>
      <c r="AM9" s="352" t="s">
        <v>338</v>
      </c>
      <c r="AN9" s="353"/>
      <c r="AO9" s="352" t="s">
        <v>339</v>
      </c>
      <c r="AP9" s="353"/>
      <c r="AQ9" s="352" t="s">
        <v>340</v>
      </c>
      <c r="AR9" s="353"/>
      <c r="AS9" s="374" t="s">
        <v>211</v>
      </c>
      <c r="AT9" s="375"/>
      <c r="AU9" s="368"/>
      <c r="AV9" s="108"/>
    </row>
    <row r="10" spans="7:48" s="65" customFormat="1" ht="28.5" customHeight="1">
      <c r="G10" s="76"/>
      <c r="H10" s="368"/>
      <c r="I10" s="368"/>
      <c r="J10" s="368"/>
      <c r="K10" s="368"/>
      <c r="L10" s="368"/>
      <c r="M10" s="368"/>
      <c r="N10" s="379"/>
      <c r="O10" s="361"/>
      <c r="P10" s="363"/>
      <c r="Q10" s="361"/>
      <c r="R10" s="362"/>
      <c r="S10" s="362"/>
      <c r="T10" s="363"/>
      <c r="U10" s="361"/>
      <c r="V10" s="363"/>
      <c r="W10" s="364" t="s">
        <v>351</v>
      </c>
      <c r="X10" s="366"/>
      <c r="Y10" s="364" t="s">
        <v>221</v>
      </c>
      <c r="Z10" s="366"/>
      <c r="AA10" s="364" t="s">
        <v>342</v>
      </c>
      <c r="AB10" s="366"/>
      <c r="AC10" s="356" t="s">
        <v>343</v>
      </c>
      <c r="AD10" s="357"/>
      <c r="AE10" s="356" t="s">
        <v>344</v>
      </c>
      <c r="AF10" s="357"/>
      <c r="AG10" s="356" t="s">
        <v>345</v>
      </c>
      <c r="AH10" s="357"/>
      <c r="AI10" s="361"/>
      <c r="AJ10" s="363"/>
      <c r="AK10" s="354"/>
      <c r="AL10" s="355"/>
      <c r="AM10" s="354"/>
      <c r="AN10" s="355"/>
      <c r="AO10" s="354"/>
      <c r="AP10" s="355"/>
      <c r="AQ10" s="354"/>
      <c r="AR10" s="355"/>
      <c r="AS10" s="376"/>
      <c r="AT10" s="377"/>
      <c r="AU10" s="368"/>
      <c r="AV10" s="108"/>
    </row>
    <row r="11" spans="7:48" ht="45">
      <c r="G11" s="77"/>
      <c r="H11" s="369"/>
      <c r="I11" s="369"/>
      <c r="J11" s="369"/>
      <c r="K11" s="369"/>
      <c r="L11" s="369"/>
      <c r="M11" s="369"/>
      <c r="N11" s="380"/>
      <c r="O11" s="238" t="s">
        <v>225</v>
      </c>
      <c r="P11" s="239" t="s">
        <v>346</v>
      </c>
      <c r="Q11" s="238" t="s">
        <v>347</v>
      </c>
      <c r="R11" s="238" t="s">
        <v>348</v>
      </c>
      <c r="S11" s="238" t="s">
        <v>349</v>
      </c>
      <c r="T11" s="238" t="s">
        <v>350</v>
      </c>
      <c r="U11" s="238" t="s">
        <v>225</v>
      </c>
      <c r="V11" s="238" t="s">
        <v>350</v>
      </c>
      <c r="W11" s="238" t="s">
        <v>225</v>
      </c>
      <c r="X11" s="238" t="s">
        <v>350</v>
      </c>
      <c r="Y11" s="238" t="s">
        <v>225</v>
      </c>
      <c r="Z11" s="238" t="s">
        <v>350</v>
      </c>
      <c r="AA11" s="238" t="s">
        <v>225</v>
      </c>
      <c r="AB11" s="238" t="s">
        <v>350</v>
      </c>
      <c r="AC11" s="238" t="s">
        <v>225</v>
      </c>
      <c r="AD11" s="238" t="s">
        <v>350</v>
      </c>
      <c r="AE11" s="238" t="s">
        <v>225</v>
      </c>
      <c r="AF11" s="238" t="s">
        <v>350</v>
      </c>
      <c r="AG11" s="238" t="s">
        <v>225</v>
      </c>
      <c r="AH11" s="238" t="s">
        <v>350</v>
      </c>
      <c r="AI11" s="238" t="s">
        <v>225</v>
      </c>
      <c r="AJ11" s="238" t="s">
        <v>350</v>
      </c>
      <c r="AK11" s="238" t="s">
        <v>225</v>
      </c>
      <c r="AL11" s="238" t="s">
        <v>350</v>
      </c>
      <c r="AM11" s="238" t="s">
        <v>225</v>
      </c>
      <c r="AN11" s="238" t="s">
        <v>350</v>
      </c>
      <c r="AO11" s="238" t="s">
        <v>225</v>
      </c>
      <c r="AP11" s="238" t="s">
        <v>350</v>
      </c>
      <c r="AQ11" s="238" t="s">
        <v>225</v>
      </c>
      <c r="AR11" s="238" t="s">
        <v>350</v>
      </c>
      <c r="AS11" s="238" t="s">
        <v>225</v>
      </c>
      <c r="AT11" s="238" t="s">
        <v>350</v>
      </c>
      <c r="AU11" s="369"/>
      <c r="AV11" s="108"/>
    </row>
    <row r="12" spans="7:48" s="7" customFormat="1" ht="11.25">
      <c r="G12" s="115"/>
      <c r="H12" s="156">
        <v>1</v>
      </c>
      <c r="I12" s="156">
        <v>2</v>
      </c>
      <c r="J12" s="157">
        <v>3</v>
      </c>
      <c r="K12" s="157">
        <v>4</v>
      </c>
      <c r="L12" s="157">
        <v>5</v>
      </c>
      <c r="M12" s="157">
        <v>6</v>
      </c>
      <c r="N12" s="157">
        <v>7</v>
      </c>
      <c r="O12" s="157">
        <v>8</v>
      </c>
      <c r="P12" s="157">
        <v>9</v>
      </c>
      <c r="Q12" s="157">
        <v>10</v>
      </c>
      <c r="R12" s="157">
        <v>11</v>
      </c>
      <c r="S12" s="157">
        <v>12</v>
      </c>
      <c r="T12" s="157">
        <v>13</v>
      </c>
      <c r="U12" s="157">
        <v>14</v>
      </c>
      <c r="V12" s="157">
        <v>15</v>
      </c>
      <c r="W12" s="157">
        <v>16</v>
      </c>
      <c r="X12" s="157">
        <v>17</v>
      </c>
      <c r="Y12" s="157">
        <v>18</v>
      </c>
      <c r="Z12" s="157">
        <v>19</v>
      </c>
      <c r="AA12" s="157">
        <v>20</v>
      </c>
      <c r="AB12" s="157">
        <v>21</v>
      </c>
      <c r="AC12" s="157">
        <v>22</v>
      </c>
      <c r="AD12" s="157">
        <v>23</v>
      </c>
      <c r="AE12" s="157">
        <v>24</v>
      </c>
      <c r="AF12" s="157">
        <v>25</v>
      </c>
      <c r="AG12" s="157">
        <v>26</v>
      </c>
      <c r="AH12" s="157">
        <v>27</v>
      </c>
      <c r="AI12" s="157">
        <v>28</v>
      </c>
      <c r="AJ12" s="157">
        <v>29</v>
      </c>
      <c r="AK12" s="157">
        <v>30</v>
      </c>
      <c r="AL12" s="157">
        <v>31</v>
      </c>
      <c r="AM12" s="157">
        <v>32</v>
      </c>
      <c r="AN12" s="157">
        <v>33</v>
      </c>
      <c r="AO12" s="157">
        <v>34</v>
      </c>
      <c r="AP12" s="157">
        <v>35</v>
      </c>
      <c r="AQ12" s="157">
        <v>36</v>
      </c>
      <c r="AR12" s="157">
        <v>37</v>
      </c>
      <c r="AS12" s="157">
        <v>38</v>
      </c>
      <c r="AT12" s="157">
        <v>39</v>
      </c>
      <c r="AU12" s="157">
        <v>40</v>
      </c>
      <c r="AV12" s="116"/>
    </row>
    <row r="13" spans="7:50" s="7" customFormat="1" ht="18.75">
      <c r="G13" s="115"/>
      <c r="H13" s="158" t="str">
        <f>Справочники!H8</f>
        <v>А. Регулирующихся методом индексации, методом долгосрочной индексации или методом экономически обоснованных расходов</v>
      </c>
      <c r="I13" s="114"/>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59"/>
      <c r="AV13" s="116"/>
      <c r="AX13" s="264"/>
    </row>
    <row r="14" spans="7:50" ht="22.5">
      <c r="G14" s="77"/>
      <c r="H14" s="113" t="s">
        <v>7</v>
      </c>
      <c r="I14" s="81" t="s">
        <v>227</v>
      </c>
      <c r="J14" s="80"/>
      <c r="K14" s="80"/>
      <c r="L14" s="80"/>
      <c r="M14" s="80"/>
      <c r="N14" s="80"/>
      <c r="O14" s="231">
        <f>SUM(O15:O20)</f>
        <v>980232.30000000005</v>
      </c>
      <c r="P14" s="231">
        <f t="shared" si="0" ref="P14:AT14">SUM(P15:P20)</f>
        <v>877514.21999999997</v>
      </c>
      <c r="Q14" s="231">
        <f t="shared" si="0"/>
        <v>174243.09</v>
      </c>
      <c r="R14" s="231">
        <f t="shared" si="0"/>
        <v>174243.09</v>
      </c>
      <c r="S14" s="231">
        <f t="shared" si="0"/>
        <v>0</v>
      </c>
      <c r="T14" s="231">
        <f t="shared" si="0"/>
        <v>10229.209999999999</v>
      </c>
      <c r="U14" s="231">
        <f t="shared" si="0"/>
        <v>174243.09</v>
      </c>
      <c r="V14" s="231">
        <f t="shared" si="0"/>
        <v>10229.209999999999</v>
      </c>
      <c r="W14" s="231">
        <f t="shared" si="0"/>
        <v>120191.67</v>
      </c>
      <c r="X14" s="231">
        <f t="shared" si="0"/>
        <v>10229.209999999999</v>
      </c>
      <c r="Y14" s="231">
        <f t="shared" si="0"/>
        <v>120191.67</v>
      </c>
      <c r="Z14" s="231">
        <f t="shared" si="0"/>
        <v>10229.209999999999</v>
      </c>
      <c r="AA14" s="231">
        <f t="shared" si="0"/>
        <v>0</v>
      </c>
      <c r="AB14" s="231">
        <f t="shared" si="0"/>
        <v>0</v>
      </c>
      <c r="AC14" s="231">
        <f t="shared" si="0"/>
        <v>0</v>
      </c>
      <c r="AD14" s="231">
        <f t="shared" si="0"/>
        <v>0</v>
      </c>
      <c r="AE14" s="231">
        <f t="shared" si="0"/>
        <v>0</v>
      </c>
      <c r="AF14" s="231">
        <f t="shared" si="0"/>
        <v>0</v>
      </c>
      <c r="AG14" s="231">
        <f t="shared" si="0"/>
        <v>0</v>
      </c>
      <c r="AH14" s="231">
        <f t="shared" si="0"/>
        <v>0</v>
      </c>
      <c r="AI14" s="231">
        <f t="shared" si="0"/>
        <v>54051.419999999998</v>
      </c>
      <c r="AJ14" s="231">
        <f t="shared" si="0"/>
        <v>0</v>
      </c>
      <c r="AK14" s="231">
        <f t="shared" si="0"/>
        <v>0</v>
      </c>
      <c r="AL14" s="231">
        <f t="shared" si="0"/>
        <v>0</v>
      </c>
      <c r="AM14" s="231">
        <f t="shared" si="0"/>
        <v>0</v>
      </c>
      <c r="AN14" s="231">
        <f t="shared" si="0"/>
        <v>0</v>
      </c>
      <c r="AO14" s="231">
        <f t="shared" si="0"/>
        <v>0</v>
      </c>
      <c r="AP14" s="231">
        <f t="shared" si="0"/>
        <v>0</v>
      </c>
      <c r="AQ14" s="231">
        <f t="shared" si="0"/>
        <v>0</v>
      </c>
      <c r="AR14" s="231">
        <f t="shared" si="0"/>
        <v>0</v>
      </c>
      <c r="AS14" s="231">
        <f t="shared" si="0"/>
        <v>0</v>
      </c>
      <c r="AT14" s="231">
        <f t="shared" si="0"/>
        <v>0</v>
      </c>
      <c r="AU14" s="232"/>
      <c r="AV14" s="109"/>
      <c r="AX14" s="265"/>
    </row>
    <row r="15" spans="7:50" ht="18.75">
      <c r="G15" s="77"/>
      <c r="H15" s="82" t="s">
        <v>223</v>
      </c>
      <c r="I15" s="83" t="s">
        <v>352</v>
      </c>
      <c r="J15" s="84"/>
      <c r="K15" s="84"/>
      <c r="L15" s="84"/>
      <c r="M15" s="84"/>
      <c r="N15" s="84"/>
      <c r="O15" s="233">
        <f t="shared" si="1" ref="O15:AT15">SUMIF($AV$21:$AV$56,"=r_1_1",O$21:O$56)</f>
        <v>514572.26000000001</v>
      </c>
      <c r="P15" s="233">
        <f t="shared" si="1"/>
        <v>460520.84000000003</v>
      </c>
      <c r="Q15" s="233">
        <f t="shared" si="1"/>
        <v>54051.419999999998</v>
      </c>
      <c r="R15" s="233">
        <f t="shared" si="1"/>
        <v>54051.419999999998</v>
      </c>
      <c r="S15" s="233">
        <f t="shared" si="1"/>
        <v>0</v>
      </c>
      <c r="T15" s="233">
        <f t="shared" si="1"/>
        <v>0</v>
      </c>
      <c r="U15" s="233">
        <f t="shared" si="1"/>
        <v>54051.419999999998</v>
      </c>
      <c r="V15" s="233">
        <f t="shared" si="1"/>
        <v>0</v>
      </c>
      <c r="W15" s="233">
        <f t="shared" si="1"/>
        <v>0</v>
      </c>
      <c r="X15" s="233">
        <f t="shared" si="1"/>
        <v>0</v>
      </c>
      <c r="Y15" s="233">
        <f t="shared" si="1"/>
        <v>0</v>
      </c>
      <c r="Z15" s="233">
        <f t="shared" si="1"/>
        <v>0</v>
      </c>
      <c r="AA15" s="233">
        <f t="shared" si="1"/>
        <v>0</v>
      </c>
      <c r="AB15" s="233">
        <f t="shared" si="1"/>
        <v>0</v>
      </c>
      <c r="AC15" s="233">
        <f t="shared" si="1"/>
        <v>0</v>
      </c>
      <c r="AD15" s="233">
        <f t="shared" si="1"/>
        <v>0</v>
      </c>
      <c r="AE15" s="233">
        <f t="shared" si="1"/>
        <v>0</v>
      </c>
      <c r="AF15" s="233">
        <f t="shared" si="1"/>
        <v>0</v>
      </c>
      <c r="AG15" s="233">
        <f t="shared" si="1"/>
        <v>0</v>
      </c>
      <c r="AH15" s="233">
        <f t="shared" si="1"/>
        <v>0</v>
      </c>
      <c r="AI15" s="233">
        <f t="shared" si="1"/>
        <v>54051.419999999998</v>
      </c>
      <c r="AJ15" s="233">
        <f t="shared" si="1"/>
        <v>0</v>
      </c>
      <c r="AK15" s="233">
        <f t="shared" si="1"/>
        <v>0</v>
      </c>
      <c r="AL15" s="233">
        <f t="shared" si="1"/>
        <v>0</v>
      </c>
      <c r="AM15" s="233">
        <f t="shared" si="1"/>
        <v>0</v>
      </c>
      <c r="AN15" s="233">
        <f t="shared" si="1"/>
        <v>0</v>
      </c>
      <c r="AO15" s="233">
        <f t="shared" si="1"/>
        <v>0</v>
      </c>
      <c r="AP15" s="233">
        <f t="shared" si="1"/>
        <v>0</v>
      </c>
      <c r="AQ15" s="233">
        <f t="shared" si="1"/>
        <v>0</v>
      </c>
      <c r="AR15" s="233">
        <f t="shared" si="1"/>
        <v>0</v>
      </c>
      <c r="AS15" s="233">
        <f t="shared" si="1"/>
        <v>0</v>
      </c>
      <c r="AT15" s="233">
        <f t="shared" si="1"/>
        <v>0</v>
      </c>
      <c r="AU15" s="234"/>
      <c r="AV15" s="109"/>
      <c r="AX15" s="265"/>
    </row>
    <row r="16" spans="7:50" ht="22.5">
      <c r="G16" s="77"/>
      <c r="H16" s="82" t="s">
        <v>217</v>
      </c>
      <c r="I16" s="83" t="s">
        <v>353</v>
      </c>
      <c r="J16" s="84"/>
      <c r="K16" s="84"/>
      <c r="L16" s="84"/>
      <c r="M16" s="84"/>
      <c r="N16" s="84"/>
      <c r="O16" s="233">
        <f t="shared" si="2" ref="O16:AT16">SUMIF($AV$21:$AV$56,"=r_1_2",O$21:O$56)</f>
        <v>465660.03999999998</v>
      </c>
      <c r="P16" s="233">
        <f t="shared" si="2"/>
        <v>416993.38</v>
      </c>
      <c r="Q16" s="233">
        <f t="shared" si="2"/>
        <v>120191.67</v>
      </c>
      <c r="R16" s="233">
        <f t="shared" si="2"/>
        <v>120191.67</v>
      </c>
      <c r="S16" s="233">
        <f t="shared" si="2"/>
        <v>0</v>
      </c>
      <c r="T16" s="233">
        <f t="shared" si="2"/>
        <v>10229.209999999999</v>
      </c>
      <c r="U16" s="233">
        <f t="shared" si="2"/>
        <v>120191.67</v>
      </c>
      <c r="V16" s="233">
        <f t="shared" si="2"/>
        <v>10229.209999999999</v>
      </c>
      <c r="W16" s="233">
        <f t="shared" si="2"/>
        <v>120191.67</v>
      </c>
      <c r="X16" s="233">
        <f t="shared" si="2"/>
        <v>10229.209999999999</v>
      </c>
      <c r="Y16" s="233">
        <f t="shared" si="2"/>
        <v>120191.67</v>
      </c>
      <c r="Z16" s="233">
        <f t="shared" si="2"/>
        <v>10229.209999999999</v>
      </c>
      <c r="AA16" s="233">
        <f t="shared" si="2"/>
        <v>0</v>
      </c>
      <c r="AB16" s="233">
        <f t="shared" si="2"/>
        <v>0</v>
      </c>
      <c r="AC16" s="233">
        <f t="shared" si="2"/>
        <v>0</v>
      </c>
      <c r="AD16" s="233">
        <f t="shared" si="2"/>
        <v>0</v>
      </c>
      <c r="AE16" s="233">
        <f t="shared" si="2"/>
        <v>0</v>
      </c>
      <c r="AF16" s="233">
        <f t="shared" si="2"/>
        <v>0</v>
      </c>
      <c r="AG16" s="233">
        <f t="shared" si="2"/>
        <v>0</v>
      </c>
      <c r="AH16" s="233">
        <f t="shared" si="2"/>
        <v>0</v>
      </c>
      <c r="AI16" s="233">
        <f t="shared" si="2"/>
        <v>0</v>
      </c>
      <c r="AJ16" s="233">
        <f t="shared" si="2"/>
        <v>0</v>
      </c>
      <c r="AK16" s="233">
        <f t="shared" si="2"/>
        <v>0</v>
      </c>
      <c r="AL16" s="233">
        <f t="shared" si="2"/>
        <v>0</v>
      </c>
      <c r="AM16" s="233">
        <f t="shared" si="2"/>
        <v>0</v>
      </c>
      <c r="AN16" s="233">
        <f t="shared" si="2"/>
        <v>0</v>
      </c>
      <c r="AO16" s="233">
        <f t="shared" si="2"/>
        <v>0</v>
      </c>
      <c r="AP16" s="233">
        <f t="shared" si="2"/>
        <v>0</v>
      </c>
      <c r="AQ16" s="233">
        <f t="shared" si="2"/>
        <v>0</v>
      </c>
      <c r="AR16" s="233">
        <f t="shared" si="2"/>
        <v>0</v>
      </c>
      <c r="AS16" s="233">
        <f t="shared" si="2"/>
        <v>0</v>
      </c>
      <c r="AT16" s="233">
        <f t="shared" si="2"/>
        <v>0</v>
      </c>
      <c r="AU16" s="234"/>
      <c r="AV16" s="109"/>
      <c r="AX16" s="265"/>
    </row>
    <row r="17" spans="7:50" ht="45">
      <c r="G17" s="77"/>
      <c r="H17" s="82" t="s">
        <v>213</v>
      </c>
      <c r="I17" s="83" t="s">
        <v>354</v>
      </c>
      <c r="J17" s="84"/>
      <c r="K17" s="84"/>
      <c r="L17" s="84"/>
      <c r="M17" s="84"/>
      <c r="N17" s="84"/>
      <c r="O17" s="233">
        <f t="shared" si="3" ref="O17:AT17">SUMIF($AV$21:$AV$56,"=r_1_3",O$21:O$56)</f>
        <v>0</v>
      </c>
      <c r="P17" s="233">
        <f t="shared" si="3"/>
        <v>0</v>
      </c>
      <c r="Q17" s="233">
        <f t="shared" si="3"/>
        <v>0</v>
      </c>
      <c r="R17" s="233">
        <f t="shared" si="3"/>
        <v>0</v>
      </c>
      <c r="S17" s="233">
        <f t="shared" si="3"/>
        <v>0</v>
      </c>
      <c r="T17" s="233">
        <f t="shared" si="3"/>
        <v>0</v>
      </c>
      <c r="U17" s="233">
        <f t="shared" si="3"/>
        <v>0</v>
      </c>
      <c r="V17" s="233">
        <f t="shared" si="3"/>
        <v>0</v>
      </c>
      <c r="W17" s="233">
        <f t="shared" si="3"/>
        <v>0</v>
      </c>
      <c r="X17" s="233">
        <f t="shared" si="3"/>
        <v>0</v>
      </c>
      <c r="Y17" s="233">
        <f t="shared" si="3"/>
        <v>0</v>
      </c>
      <c r="Z17" s="233">
        <f t="shared" si="3"/>
        <v>0</v>
      </c>
      <c r="AA17" s="233">
        <f t="shared" si="3"/>
        <v>0</v>
      </c>
      <c r="AB17" s="233">
        <f t="shared" si="3"/>
        <v>0</v>
      </c>
      <c r="AC17" s="233">
        <f t="shared" si="3"/>
        <v>0</v>
      </c>
      <c r="AD17" s="233">
        <f t="shared" si="3"/>
        <v>0</v>
      </c>
      <c r="AE17" s="233">
        <f t="shared" si="3"/>
        <v>0</v>
      </c>
      <c r="AF17" s="233">
        <f t="shared" si="3"/>
        <v>0</v>
      </c>
      <c r="AG17" s="233">
        <f t="shared" si="3"/>
        <v>0</v>
      </c>
      <c r="AH17" s="233">
        <f t="shared" si="3"/>
        <v>0</v>
      </c>
      <c r="AI17" s="233">
        <f t="shared" si="3"/>
        <v>0</v>
      </c>
      <c r="AJ17" s="233">
        <f t="shared" si="3"/>
        <v>0</v>
      </c>
      <c r="AK17" s="233">
        <f t="shared" si="3"/>
        <v>0</v>
      </c>
      <c r="AL17" s="233">
        <f t="shared" si="3"/>
        <v>0</v>
      </c>
      <c r="AM17" s="233">
        <f t="shared" si="3"/>
        <v>0</v>
      </c>
      <c r="AN17" s="233">
        <f t="shared" si="3"/>
        <v>0</v>
      </c>
      <c r="AO17" s="233">
        <f t="shared" si="3"/>
        <v>0</v>
      </c>
      <c r="AP17" s="233">
        <f t="shared" si="3"/>
        <v>0</v>
      </c>
      <c r="AQ17" s="233">
        <f t="shared" si="3"/>
        <v>0</v>
      </c>
      <c r="AR17" s="233">
        <f t="shared" si="3"/>
        <v>0</v>
      </c>
      <c r="AS17" s="233">
        <f t="shared" si="3"/>
        <v>0</v>
      </c>
      <c r="AT17" s="233">
        <f t="shared" si="3"/>
        <v>0</v>
      </c>
      <c r="AU17" s="234"/>
      <c r="AV17" s="109"/>
      <c r="AX17" s="265"/>
    </row>
    <row r="18" spans="7:50" ht="22.5">
      <c r="G18" s="77"/>
      <c r="H18" s="82" t="s">
        <v>212</v>
      </c>
      <c r="I18" s="83" t="s">
        <v>355</v>
      </c>
      <c r="J18" s="84"/>
      <c r="K18" s="84"/>
      <c r="L18" s="84"/>
      <c r="M18" s="84"/>
      <c r="N18" s="84"/>
      <c r="O18" s="233">
        <f t="shared" si="4" ref="O18:AT18">SUMIF($AV$21:$AV$56,"=r_1_4",O$21:O$56)</f>
        <v>0</v>
      </c>
      <c r="P18" s="233">
        <f t="shared" si="4"/>
        <v>0</v>
      </c>
      <c r="Q18" s="233">
        <f t="shared" si="4"/>
        <v>0</v>
      </c>
      <c r="R18" s="233">
        <f t="shared" si="4"/>
        <v>0</v>
      </c>
      <c r="S18" s="233">
        <f t="shared" si="4"/>
        <v>0</v>
      </c>
      <c r="T18" s="233">
        <f t="shared" si="4"/>
        <v>0</v>
      </c>
      <c r="U18" s="233">
        <f t="shared" si="4"/>
        <v>0</v>
      </c>
      <c r="V18" s="233">
        <f t="shared" si="4"/>
        <v>0</v>
      </c>
      <c r="W18" s="233">
        <f t="shared" si="4"/>
        <v>0</v>
      </c>
      <c r="X18" s="233">
        <f t="shared" si="4"/>
        <v>0</v>
      </c>
      <c r="Y18" s="233">
        <f t="shared" si="4"/>
        <v>0</v>
      </c>
      <c r="Z18" s="233">
        <f t="shared" si="4"/>
        <v>0</v>
      </c>
      <c r="AA18" s="233">
        <f t="shared" si="4"/>
        <v>0</v>
      </c>
      <c r="AB18" s="233">
        <f t="shared" si="4"/>
        <v>0</v>
      </c>
      <c r="AC18" s="233">
        <f t="shared" si="4"/>
        <v>0</v>
      </c>
      <c r="AD18" s="233">
        <f t="shared" si="4"/>
        <v>0</v>
      </c>
      <c r="AE18" s="233">
        <f t="shared" si="4"/>
        <v>0</v>
      </c>
      <c r="AF18" s="233">
        <f t="shared" si="4"/>
        <v>0</v>
      </c>
      <c r="AG18" s="233">
        <f t="shared" si="4"/>
        <v>0</v>
      </c>
      <c r="AH18" s="233">
        <f t="shared" si="4"/>
        <v>0</v>
      </c>
      <c r="AI18" s="233">
        <f t="shared" si="4"/>
        <v>0</v>
      </c>
      <c r="AJ18" s="233">
        <f t="shared" si="4"/>
        <v>0</v>
      </c>
      <c r="AK18" s="233">
        <f t="shared" si="4"/>
        <v>0</v>
      </c>
      <c r="AL18" s="233">
        <f t="shared" si="4"/>
        <v>0</v>
      </c>
      <c r="AM18" s="233">
        <f t="shared" si="4"/>
        <v>0</v>
      </c>
      <c r="AN18" s="233">
        <f t="shared" si="4"/>
        <v>0</v>
      </c>
      <c r="AO18" s="233">
        <f t="shared" si="4"/>
        <v>0</v>
      </c>
      <c r="AP18" s="233">
        <f t="shared" si="4"/>
        <v>0</v>
      </c>
      <c r="AQ18" s="233">
        <f t="shared" si="4"/>
        <v>0</v>
      </c>
      <c r="AR18" s="233">
        <f t="shared" si="4"/>
        <v>0</v>
      </c>
      <c r="AS18" s="233">
        <f t="shared" si="4"/>
        <v>0</v>
      </c>
      <c r="AT18" s="233">
        <f t="shared" si="4"/>
        <v>0</v>
      </c>
      <c r="AU18" s="234"/>
      <c r="AV18" s="109"/>
      <c r="AX18" s="265"/>
    </row>
    <row r="19" spans="7:50" ht="22.5">
      <c r="G19" s="77"/>
      <c r="H19" s="82" t="s">
        <v>356</v>
      </c>
      <c r="I19" s="83" t="s">
        <v>357</v>
      </c>
      <c r="J19" s="84"/>
      <c r="K19" s="84"/>
      <c r="L19" s="84"/>
      <c r="M19" s="84"/>
      <c r="N19" s="84"/>
      <c r="O19" s="233">
        <f t="shared" si="5" ref="O19:AT19">SUMIF($AV$21:$AV$56,"=r_1_5",O$21:O$56)</f>
        <v>0</v>
      </c>
      <c r="P19" s="233">
        <f t="shared" si="5"/>
        <v>0</v>
      </c>
      <c r="Q19" s="233">
        <f t="shared" si="5"/>
        <v>0</v>
      </c>
      <c r="R19" s="233">
        <f t="shared" si="5"/>
        <v>0</v>
      </c>
      <c r="S19" s="233">
        <f t="shared" si="5"/>
        <v>0</v>
      </c>
      <c r="T19" s="233">
        <f t="shared" si="5"/>
        <v>0</v>
      </c>
      <c r="U19" s="233">
        <f t="shared" si="5"/>
        <v>0</v>
      </c>
      <c r="V19" s="233">
        <f t="shared" si="5"/>
        <v>0</v>
      </c>
      <c r="W19" s="233">
        <f t="shared" si="5"/>
        <v>0</v>
      </c>
      <c r="X19" s="233">
        <f t="shared" si="5"/>
        <v>0</v>
      </c>
      <c r="Y19" s="233">
        <f t="shared" si="5"/>
        <v>0</v>
      </c>
      <c r="Z19" s="233">
        <f t="shared" si="5"/>
        <v>0</v>
      </c>
      <c r="AA19" s="233">
        <f t="shared" si="5"/>
        <v>0</v>
      </c>
      <c r="AB19" s="233">
        <f t="shared" si="5"/>
        <v>0</v>
      </c>
      <c r="AC19" s="233">
        <f t="shared" si="5"/>
        <v>0</v>
      </c>
      <c r="AD19" s="233">
        <f t="shared" si="5"/>
        <v>0</v>
      </c>
      <c r="AE19" s="233">
        <f t="shared" si="5"/>
        <v>0</v>
      </c>
      <c r="AF19" s="233">
        <f t="shared" si="5"/>
        <v>0</v>
      </c>
      <c r="AG19" s="233">
        <f t="shared" si="5"/>
        <v>0</v>
      </c>
      <c r="AH19" s="233">
        <f t="shared" si="5"/>
        <v>0</v>
      </c>
      <c r="AI19" s="233">
        <f t="shared" si="5"/>
        <v>0</v>
      </c>
      <c r="AJ19" s="233">
        <f t="shared" si="5"/>
        <v>0</v>
      </c>
      <c r="AK19" s="233">
        <f t="shared" si="5"/>
        <v>0</v>
      </c>
      <c r="AL19" s="233">
        <f t="shared" si="5"/>
        <v>0</v>
      </c>
      <c r="AM19" s="233">
        <f t="shared" si="5"/>
        <v>0</v>
      </c>
      <c r="AN19" s="233">
        <f t="shared" si="5"/>
        <v>0</v>
      </c>
      <c r="AO19" s="233">
        <f t="shared" si="5"/>
        <v>0</v>
      </c>
      <c r="AP19" s="233">
        <f t="shared" si="5"/>
        <v>0</v>
      </c>
      <c r="AQ19" s="233">
        <f t="shared" si="5"/>
        <v>0</v>
      </c>
      <c r="AR19" s="233">
        <f t="shared" si="5"/>
        <v>0</v>
      </c>
      <c r="AS19" s="233">
        <f t="shared" si="5"/>
        <v>0</v>
      </c>
      <c r="AT19" s="233">
        <f t="shared" si="5"/>
        <v>0</v>
      </c>
      <c r="AU19" s="234"/>
      <c r="AV19" s="109"/>
      <c r="AX19" s="265"/>
    </row>
    <row r="20" spans="7:50" ht="18.75">
      <c r="G20" s="77"/>
      <c r="H20" s="82" t="s">
        <v>358</v>
      </c>
      <c r="I20" s="83" t="s">
        <v>359</v>
      </c>
      <c r="J20" s="84"/>
      <c r="K20" s="84"/>
      <c r="L20" s="84"/>
      <c r="M20" s="84"/>
      <c r="N20" s="84"/>
      <c r="O20" s="233">
        <f t="shared" si="6" ref="O20:AT20">SUMIF($AV$21:$AV$56,"=r_1_6",O$21:O$56)</f>
        <v>0</v>
      </c>
      <c r="P20" s="233">
        <f t="shared" si="6"/>
        <v>0</v>
      </c>
      <c r="Q20" s="233">
        <f t="shared" si="6"/>
        <v>0</v>
      </c>
      <c r="R20" s="233">
        <f t="shared" si="6"/>
        <v>0</v>
      </c>
      <c r="S20" s="233">
        <f t="shared" si="6"/>
        <v>0</v>
      </c>
      <c r="T20" s="233">
        <f t="shared" si="6"/>
        <v>0</v>
      </c>
      <c r="U20" s="233">
        <f t="shared" si="6"/>
        <v>0</v>
      </c>
      <c r="V20" s="233">
        <f t="shared" si="6"/>
        <v>0</v>
      </c>
      <c r="W20" s="233">
        <f t="shared" si="6"/>
        <v>0</v>
      </c>
      <c r="X20" s="233">
        <f t="shared" si="6"/>
        <v>0</v>
      </c>
      <c r="Y20" s="233">
        <f t="shared" si="6"/>
        <v>0</v>
      </c>
      <c r="Z20" s="233">
        <f t="shared" si="6"/>
        <v>0</v>
      </c>
      <c r="AA20" s="233">
        <f t="shared" si="6"/>
        <v>0</v>
      </c>
      <c r="AB20" s="233">
        <f t="shared" si="6"/>
        <v>0</v>
      </c>
      <c r="AC20" s="233">
        <f t="shared" si="6"/>
        <v>0</v>
      </c>
      <c r="AD20" s="233">
        <f t="shared" si="6"/>
        <v>0</v>
      </c>
      <c r="AE20" s="233">
        <f t="shared" si="6"/>
        <v>0</v>
      </c>
      <c r="AF20" s="233">
        <f t="shared" si="6"/>
        <v>0</v>
      </c>
      <c r="AG20" s="233">
        <f t="shared" si="6"/>
        <v>0</v>
      </c>
      <c r="AH20" s="233">
        <f t="shared" si="6"/>
        <v>0</v>
      </c>
      <c r="AI20" s="233">
        <f t="shared" si="6"/>
        <v>0</v>
      </c>
      <c r="AJ20" s="233">
        <f t="shared" si="6"/>
        <v>0</v>
      </c>
      <c r="AK20" s="233">
        <f t="shared" si="6"/>
        <v>0</v>
      </c>
      <c r="AL20" s="233">
        <f t="shared" si="6"/>
        <v>0</v>
      </c>
      <c r="AM20" s="233">
        <f t="shared" si="6"/>
        <v>0</v>
      </c>
      <c r="AN20" s="233">
        <f t="shared" si="6"/>
        <v>0</v>
      </c>
      <c r="AO20" s="233">
        <f t="shared" si="6"/>
        <v>0</v>
      </c>
      <c r="AP20" s="233">
        <f t="shared" si="6"/>
        <v>0</v>
      </c>
      <c r="AQ20" s="233">
        <f t="shared" si="6"/>
        <v>0</v>
      </c>
      <c r="AR20" s="233">
        <f t="shared" si="6"/>
        <v>0</v>
      </c>
      <c r="AS20" s="233">
        <f t="shared" si="6"/>
        <v>0</v>
      </c>
      <c r="AT20" s="233">
        <f t="shared" si="6"/>
        <v>0</v>
      </c>
      <c r="AU20" s="234"/>
      <c r="AV20" s="109"/>
      <c r="AX20" s="265"/>
    </row>
    <row r="21" spans="7:48" ht="11.25" hidden="1">
      <c r="G21" s="77"/>
      <c r="H21" s="160"/>
      <c r="I21" s="161"/>
      <c r="J21" s="162"/>
      <c r="K21" s="162"/>
      <c r="L21" s="162"/>
      <c r="M21" s="162"/>
      <c r="N21" s="162"/>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4"/>
      <c r="AV21" s="109"/>
    </row>
    <row r="22" spans="1:52" s="2" customFormat="1" ht="18.75">
      <c r="A22" s="275"/>
      <c r="B22" s="351"/>
      <c r="G22" s="279"/>
      <c r="H22" s="218" t="str">
        <f>IF(Справочники!I11&lt;&gt;"",Справочники!I11,"Не определено")</f>
        <v>НАО "Региональная энергетическая компания"</v>
      </c>
      <c r="I22" s="280"/>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c r="AP22" s="219"/>
      <c r="AQ22" s="219"/>
      <c r="AR22" s="219"/>
      <c r="AS22" s="219"/>
      <c r="AT22" s="219"/>
      <c r="AU22" s="220"/>
      <c r="AZ22" s="265"/>
    </row>
    <row r="23" spans="1:52" ht="18.75">
      <c r="A23" s="275"/>
      <c r="B23" s="351"/>
      <c r="G23" s="77"/>
      <c r="H23" s="82" t="s">
        <v>223</v>
      </c>
      <c r="I23" s="83" t="s">
        <v>352</v>
      </c>
      <c r="J23" s="84"/>
      <c r="K23" s="84"/>
      <c r="L23" s="84"/>
      <c r="M23" s="84"/>
      <c r="N23" s="84"/>
      <c r="O23" s="233">
        <f t="shared" si="7" ref="O23:AT23">SUM(O24:O26)</f>
        <v>514572.26000000001</v>
      </c>
      <c r="P23" s="233">
        <f t="shared" si="7"/>
        <v>460520.84000000003</v>
      </c>
      <c r="Q23" s="233">
        <f t="shared" si="7"/>
        <v>54051.419999999998</v>
      </c>
      <c r="R23" s="233">
        <f t="shared" si="7"/>
        <v>54051.419999999998</v>
      </c>
      <c r="S23" s="233">
        <f t="shared" si="7"/>
        <v>0</v>
      </c>
      <c r="T23" s="233">
        <f t="shared" si="7"/>
        <v>0</v>
      </c>
      <c r="U23" s="233">
        <f t="shared" si="7"/>
        <v>54051.419999999998</v>
      </c>
      <c r="V23" s="233">
        <f t="shared" si="7"/>
        <v>0</v>
      </c>
      <c r="W23" s="233">
        <f t="shared" si="7"/>
        <v>0</v>
      </c>
      <c r="X23" s="233">
        <f t="shared" si="7"/>
        <v>0</v>
      </c>
      <c r="Y23" s="233">
        <f t="shared" si="7"/>
        <v>0</v>
      </c>
      <c r="Z23" s="233">
        <f t="shared" si="7"/>
        <v>0</v>
      </c>
      <c r="AA23" s="233">
        <f t="shared" si="7"/>
        <v>0</v>
      </c>
      <c r="AB23" s="233">
        <f t="shared" si="7"/>
        <v>0</v>
      </c>
      <c r="AC23" s="233">
        <f t="shared" si="7"/>
        <v>0</v>
      </c>
      <c r="AD23" s="233">
        <f t="shared" si="7"/>
        <v>0</v>
      </c>
      <c r="AE23" s="233">
        <f t="shared" si="7"/>
        <v>0</v>
      </c>
      <c r="AF23" s="233">
        <f t="shared" si="7"/>
        <v>0</v>
      </c>
      <c r="AG23" s="233">
        <f t="shared" si="7"/>
        <v>0</v>
      </c>
      <c r="AH23" s="233">
        <f t="shared" si="7"/>
        <v>0</v>
      </c>
      <c r="AI23" s="233">
        <f t="shared" si="7"/>
        <v>54051.419999999998</v>
      </c>
      <c r="AJ23" s="233">
        <f t="shared" si="7"/>
        <v>0</v>
      </c>
      <c r="AK23" s="233">
        <f t="shared" si="7"/>
        <v>0</v>
      </c>
      <c r="AL23" s="233">
        <f t="shared" si="7"/>
        <v>0</v>
      </c>
      <c r="AM23" s="233">
        <f t="shared" si="7"/>
        <v>0</v>
      </c>
      <c r="AN23" s="233">
        <f t="shared" si="7"/>
        <v>0</v>
      </c>
      <c r="AO23" s="233">
        <f t="shared" si="7"/>
        <v>0</v>
      </c>
      <c r="AP23" s="233">
        <f t="shared" si="7"/>
        <v>0</v>
      </c>
      <c r="AQ23" s="233">
        <f t="shared" si="7"/>
        <v>0</v>
      </c>
      <c r="AR23" s="233">
        <f t="shared" si="7"/>
        <v>0</v>
      </c>
      <c r="AS23" s="233">
        <f t="shared" si="7"/>
        <v>0</v>
      </c>
      <c r="AT23" s="233">
        <f t="shared" si="7"/>
        <v>0</v>
      </c>
      <c r="AU23" s="85"/>
      <c r="AV23" s="269" t="s">
        <v>415</v>
      </c>
      <c r="AW23" s="269" t="s">
        <v>415</v>
      </c>
      <c r="AZ23" s="265"/>
    </row>
    <row r="24" spans="1:48" ht="15" customHeight="1" hidden="1">
      <c r="A24" s="275"/>
      <c r="B24" s="351"/>
      <c r="E24" s="53"/>
      <c r="G24" s="77"/>
      <c r="H24" s="209" t="s">
        <v>247</v>
      </c>
      <c r="I24" s="161"/>
      <c r="J24" s="162"/>
      <c r="K24" s="162"/>
      <c r="L24" s="162"/>
      <c r="M24" s="162"/>
      <c r="N24" s="162"/>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4"/>
      <c r="AV24" s="58"/>
    </row>
    <row r="25" spans="2:52" ht="18.75">
      <c r="B25" s="351"/>
      <c r="F25" s="72"/>
      <c r="G25" s="276" t="s">
        <v>312</v>
      </c>
      <c r="H25" s="82" t="s">
        <v>222</v>
      </c>
      <c r="I25" s="281" t="s">
        <v>757</v>
      </c>
      <c r="J25" s="268">
        <v>2019</v>
      </c>
      <c r="K25" s="268">
        <v>2026</v>
      </c>
      <c r="L25" s="273" t="s">
        <v>758</v>
      </c>
      <c r="M25" s="273" t="s">
        <v>758</v>
      </c>
      <c r="N25" s="273" t="s">
        <v>759</v>
      </c>
      <c r="O25" s="242">
        <v>514572.26</v>
      </c>
      <c r="P25" s="242">
        <v>460520.84</v>
      </c>
      <c r="Q25" s="242">
        <v>54051.42</v>
      </c>
      <c r="R25" s="242">
        <v>54051.42</v>
      </c>
      <c r="S25" s="242"/>
      <c r="T25" s="240">
        <f>V25</f>
        <v>0</v>
      </c>
      <c r="U25" s="240">
        <f>AI25+AK25+AM25+AO25+AQ25+AS25+W25</f>
        <v>54051.419999999998</v>
      </c>
      <c r="V25" s="240">
        <f>AJ25+AL25+AN25+AP25+AR25+AT25+X25</f>
        <v>0</v>
      </c>
      <c r="W25" s="240">
        <f>Y25+AA25+AC25+AE25+AG25</f>
        <v>0</v>
      </c>
      <c r="X25" s="240">
        <f>Z25+AB25+AD25+AF25+AH25</f>
        <v>0</v>
      </c>
      <c r="Y25" s="242"/>
      <c r="Z25" s="242"/>
      <c r="AA25" s="242"/>
      <c r="AB25" s="242"/>
      <c r="AC25" s="242"/>
      <c r="AD25" s="242"/>
      <c r="AE25" s="242"/>
      <c r="AF25" s="242"/>
      <c r="AG25" s="242"/>
      <c r="AH25" s="242"/>
      <c r="AI25" s="242">
        <v>54051.42</v>
      </c>
      <c r="AJ25" s="242">
        <v>0</v>
      </c>
      <c r="AK25" s="242"/>
      <c r="AL25" s="242"/>
      <c r="AM25" s="242"/>
      <c r="AN25" s="242"/>
      <c r="AO25" s="242"/>
      <c r="AP25" s="242"/>
      <c r="AQ25" s="242"/>
      <c r="AR25" s="242"/>
      <c r="AS25" s="242"/>
      <c r="AT25" s="242"/>
      <c r="AU25" s="241"/>
      <c r="AV25" s="58"/>
      <c r="AZ25" s="265"/>
    </row>
    <row r="26" spans="1:52" ht="18.75">
      <c r="A26" s="275"/>
      <c r="B26" s="351"/>
      <c r="E26" s="53"/>
      <c r="G26" s="77"/>
      <c r="H26" s="333" t="s">
        <v>226</v>
      </c>
      <c r="I26" s="334"/>
      <c r="J26" s="210"/>
      <c r="K26" s="210"/>
      <c r="L26" s="162"/>
      <c r="M26" s="162"/>
      <c r="N26" s="162"/>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211"/>
      <c r="AV26" s="58"/>
      <c r="AZ26" s="265"/>
    </row>
    <row r="27" spans="1:52" ht="22.5">
      <c r="A27" s="275"/>
      <c r="B27" s="351"/>
      <c r="G27" s="77"/>
      <c r="H27" s="82" t="s">
        <v>217</v>
      </c>
      <c r="I27" s="83" t="s">
        <v>353</v>
      </c>
      <c r="J27" s="84"/>
      <c r="K27" s="84"/>
      <c r="L27" s="84"/>
      <c r="M27" s="84"/>
      <c r="N27" s="84"/>
      <c r="O27" s="233">
        <f t="shared" si="8" ref="O27:AT27">SUM(O28:O36)</f>
        <v>465660.03999999998</v>
      </c>
      <c r="P27" s="233">
        <f t="shared" si="8"/>
        <v>416993.38</v>
      </c>
      <c r="Q27" s="233">
        <f t="shared" si="8"/>
        <v>120191.67</v>
      </c>
      <c r="R27" s="233">
        <f t="shared" si="8"/>
        <v>120191.67</v>
      </c>
      <c r="S27" s="233">
        <f t="shared" si="8"/>
        <v>0</v>
      </c>
      <c r="T27" s="233">
        <f t="shared" si="8"/>
        <v>10229.209999999999</v>
      </c>
      <c r="U27" s="233">
        <f t="shared" si="8"/>
        <v>120191.67</v>
      </c>
      <c r="V27" s="233">
        <f t="shared" si="8"/>
        <v>10229.209999999999</v>
      </c>
      <c r="W27" s="233">
        <f t="shared" si="8"/>
        <v>120191.67</v>
      </c>
      <c r="X27" s="233">
        <f t="shared" si="8"/>
        <v>10229.209999999999</v>
      </c>
      <c r="Y27" s="233">
        <f t="shared" si="8"/>
        <v>120191.67</v>
      </c>
      <c r="Z27" s="233">
        <f t="shared" si="8"/>
        <v>10229.209999999999</v>
      </c>
      <c r="AA27" s="233">
        <f t="shared" si="8"/>
        <v>0</v>
      </c>
      <c r="AB27" s="233">
        <f t="shared" si="8"/>
        <v>0</v>
      </c>
      <c r="AC27" s="233">
        <f t="shared" si="8"/>
        <v>0</v>
      </c>
      <c r="AD27" s="233">
        <f t="shared" si="8"/>
        <v>0</v>
      </c>
      <c r="AE27" s="233">
        <f t="shared" si="8"/>
        <v>0</v>
      </c>
      <c r="AF27" s="233">
        <f t="shared" si="8"/>
        <v>0</v>
      </c>
      <c r="AG27" s="233">
        <f t="shared" si="8"/>
        <v>0</v>
      </c>
      <c r="AH27" s="233">
        <f t="shared" si="8"/>
        <v>0</v>
      </c>
      <c r="AI27" s="233">
        <f t="shared" si="8"/>
        <v>0</v>
      </c>
      <c r="AJ27" s="233">
        <f t="shared" si="8"/>
        <v>0</v>
      </c>
      <c r="AK27" s="233">
        <f t="shared" si="8"/>
        <v>0</v>
      </c>
      <c r="AL27" s="233">
        <f t="shared" si="8"/>
        <v>0</v>
      </c>
      <c r="AM27" s="233">
        <f t="shared" si="8"/>
        <v>0</v>
      </c>
      <c r="AN27" s="233">
        <f t="shared" si="8"/>
        <v>0</v>
      </c>
      <c r="AO27" s="233">
        <f t="shared" si="8"/>
        <v>0</v>
      </c>
      <c r="AP27" s="233">
        <f t="shared" si="8"/>
        <v>0</v>
      </c>
      <c r="AQ27" s="233">
        <f t="shared" si="8"/>
        <v>0</v>
      </c>
      <c r="AR27" s="233">
        <f t="shared" si="8"/>
        <v>0</v>
      </c>
      <c r="AS27" s="233">
        <f t="shared" si="8"/>
        <v>0</v>
      </c>
      <c r="AT27" s="233">
        <f t="shared" si="8"/>
        <v>0</v>
      </c>
      <c r="AU27" s="85"/>
      <c r="AV27" s="269" t="s">
        <v>416</v>
      </c>
      <c r="AW27" s="269" t="s">
        <v>416</v>
      </c>
      <c r="AZ27" s="265"/>
    </row>
    <row r="28" spans="1:48" ht="15" customHeight="1" hidden="1">
      <c r="A28" s="275"/>
      <c r="B28" s="351"/>
      <c r="E28" s="53"/>
      <c r="G28" s="77"/>
      <c r="H28" s="86" t="s">
        <v>248</v>
      </c>
      <c r="I28" s="87"/>
      <c r="J28" s="88"/>
      <c r="K28" s="88"/>
      <c r="L28" s="88"/>
      <c r="M28" s="88"/>
      <c r="N28" s="88"/>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90"/>
      <c r="AV28" s="58"/>
    </row>
    <row r="29" spans="2:52" ht="31.5">
      <c r="B29" s="351"/>
      <c r="F29" s="72"/>
      <c r="G29" s="276" t="s">
        <v>312</v>
      </c>
      <c r="H29" s="82" t="s">
        <v>760</v>
      </c>
      <c r="I29" s="282" t="s">
        <v>762</v>
      </c>
      <c r="J29" s="268">
        <v>2018</v>
      </c>
      <c r="K29" s="268">
        <v>2027</v>
      </c>
      <c r="L29" s="274" t="s">
        <v>792</v>
      </c>
      <c r="M29" s="274" t="s">
        <v>792</v>
      </c>
      <c r="N29" s="273" t="s">
        <v>759</v>
      </c>
      <c r="O29" s="242">
        <v>439110.04</v>
      </c>
      <c r="P29" s="242">
        <v>415943.38</v>
      </c>
      <c r="Q29" s="242">
        <v>93641.67</v>
      </c>
      <c r="R29" s="242">
        <v>93641.67</v>
      </c>
      <c r="S29" s="242"/>
      <c r="T29" s="240">
        <f t="shared" si="9" ref="T29:T35">V29</f>
        <v>10229.209999999999</v>
      </c>
      <c r="U29" s="240">
        <f t="shared" si="10" ref="U29:V35">AI29+AK29+AM29+AO29+AQ29+AS29+W29</f>
        <v>93641.669999999998</v>
      </c>
      <c r="V29" s="240">
        <f t="shared" si="10"/>
        <v>10229.209999999999</v>
      </c>
      <c r="W29" s="240">
        <f t="shared" si="11" ref="W29:X35">Y29+AA29+AC29+AE29+AG29</f>
        <v>93641.669999999998</v>
      </c>
      <c r="X29" s="240">
        <f t="shared" si="11"/>
        <v>10229.209999999999</v>
      </c>
      <c r="Y29" s="242">
        <v>93641.67</v>
      </c>
      <c r="Z29" s="242">
        <v>10229.209999999999</v>
      </c>
      <c r="AA29" s="242"/>
      <c r="AB29" s="242"/>
      <c r="AC29" s="242"/>
      <c r="AD29" s="242"/>
      <c r="AE29" s="242"/>
      <c r="AF29" s="242"/>
      <c r="AG29" s="242"/>
      <c r="AH29" s="242"/>
      <c r="AI29" s="242"/>
      <c r="AJ29" s="242"/>
      <c r="AK29" s="242"/>
      <c r="AL29" s="242"/>
      <c r="AM29" s="242"/>
      <c r="AN29" s="242"/>
      <c r="AO29" s="242"/>
      <c r="AP29" s="242"/>
      <c r="AQ29" s="242"/>
      <c r="AR29" s="242"/>
      <c r="AS29" s="242"/>
      <c r="AT29" s="242"/>
      <c r="AU29" s="241"/>
      <c r="AV29" s="58"/>
      <c r="AZ29" s="265"/>
    </row>
    <row r="30" spans="2:52" ht="47.25">
      <c r="B30" s="351"/>
      <c r="F30" s="72"/>
      <c r="G30" s="276" t="s">
        <v>312</v>
      </c>
      <c r="H30" s="82" t="s">
        <v>761</v>
      </c>
      <c r="I30" s="283" t="s">
        <v>763</v>
      </c>
      <c r="J30" s="268">
        <v>2025</v>
      </c>
      <c r="K30" s="268">
        <v>2026</v>
      </c>
      <c r="L30" s="273" t="s">
        <v>774</v>
      </c>
      <c r="M30" s="273" t="s">
        <v>774</v>
      </c>
      <c r="N30" s="273" t="s">
        <v>774</v>
      </c>
      <c r="O30" s="242">
        <v>0</v>
      </c>
      <c r="P30" s="242">
        <v>0</v>
      </c>
      <c r="Q30" s="242">
        <v>0</v>
      </c>
      <c r="R30" s="242">
        <v>0</v>
      </c>
      <c r="S30" s="242"/>
      <c r="T30" s="240">
        <f t="shared" si="9"/>
        <v>0</v>
      </c>
      <c r="U30" s="240">
        <f t="shared" si="10"/>
        <v>0</v>
      </c>
      <c r="V30" s="240">
        <f t="shared" si="10"/>
        <v>0</v>
      </c>
      <c r="W30" s="240">
        <f t="shared" si="11"/>
        <v>0</v>
      </c>
      <c r="X30" s="240">
        <f t="shared" si="11"/>
        <v>0</v>
      </c>
      <c r="Y30" s="242">
        <v>0</v>
      </c>
      <c r="Z30" s="242">
        <v>0</v>
      </c>
      <c r="AA30" s="242"/>
      <c r="AB30" s="242"/>
      <c r="AC30" s="242"/>
      <c r="AD30" s="242"/>
      <c r="AE30" s="242"/>
      <c r="AF30" s="242"/>
      <c r="AG30" s="242"/>
      <c r="AH30" s="242"/>
      <c r="AI30" s="242"/>
      <c r="AJ30" s="242"/>
      <c r="AK30" s="242"/>
      <c r="AL30" s="242"/>
      <c r="AM30" s="242"/>
      <c r="AN30" s="242"/>
      <c r="AO30" s="242"/>
      <c r="AP30" s="242"/>
      <c r="AQ30" s="242"/>
      <c r="AR30" s="242"/>
      <c r="AS30" s="242"/>
      <c r="AT30" s="242"/>
      <c r="AU30" s="241"/>
      <c r="AV30" s="58"/>
      <c r="AZ30" s="265"/>
    </row>
    <row r="31" spans="2:52" ht="47.25">
      <c r="B31" s="351"/>
      <c r="F31" s="72"/>
      <c r="G31" s="276" t="s">
        <v>312</v>
      </c>
      <c r="H31" s="82" t="s">
        <v>764</v>
      </c>
      <c r="I31" s="284" t="s">
        <v>767</v>
      </c>
      <c r="J31" s="268">
        <v>2024</v>
      </c>
      <c r="K31" s="268">
        <v>2025</v>
      </c>
      <c r="L31" s="273" t="s">
        <v>775</v>
      </c>
      <c r="M31" s="273" t="s">
        <v>775</v>
      </c>
      <c r="N31" s="273" t="s">
        <v>759</v>
      </c>
      <c r="O31" s="242">
        <v>14500</v>
      </c>
      <c r="P31" s="242">
        <v>500</v>
      </c>
      <c r="Q31" s="242">
        <v>14500</v>
      </c>
      <c r="R31" s="242">
        <v>14500</v>
      </c>
      <c r="S31" s="242"/>
      <c r="T31" s="240">
        <f t="shared" si="9"/>
        <v>0</v>
      </c>
      <c r="U31" s="240">
        <f t="shared" si="10"/>
        <v>14500</v>
      </c>
      <c r="V31" s="240">
        <f t="shared" si="10"/>
        <v>0</v>
      </c>
      <c r="W31" s="240">
        <f t="shared" si="11"/>
        <v>14500</v>
      </c>
      <c r="X31" s="240">
        <f t="shared" si="11"/>
        <v>0</v>
      </c>
      <c r="Y31" s="242">
        <v>14500</v>
      </c>
      <c r="Z31" s="242">
        <v>0</v>
      </c>
      <c r="AA31" s="242"/>
      <c r="AB31" s="242"/>
      <c r="AC31" s="242"/>
      <c r="AD31" s="242"/>
      <c r="AE31" s="242"/>
      <c r="AF31" s="242"/>
      <c r="AG31" s="242"/>
      <c r="AH31" s="242"/>
      <c r="AI31" s="242"/>
      <c r="AJ31" s="242"/>
      <c r="AK31" s="242"/>
      <c r="AL31" s="242"/>
      <c r="AM31" s="242"/>
      <c r="AN31" s="242"/>
      <c r="AO31" s="242"/>
      <c r="AP31" s="242"/>
      <c r="AQ31" s="242"/>
      <c r="AR31" s="242"/>
      <c r="AS31" s="242"/>
      <c r="AT31" s="242"/>
      <c r="AU31" s="241"/>
      <c r="AV31" s="58"/>
      <c r="AZ31" s="265"/>
    </row>
    <row r="32" spans="2:52" ht="63">
      <c r="B32" s="351"/>
      <c r="F32" s="72"/>
      <c r="G32" s="276" t="s">
        <v>312</v>
      </c>
      <c r="H32" s="82" t="s">
        <v>765</v>
      </c>
      <c r="I32" s="285" t="s">
        <v>768</v>
      </c>
      <c r="J32" s="268">
        <v>2024</v>
      </c>
      <c r="K32" s="268">
        <v>2025</v>
      </c>
      <c r="L32" s="273" t="s">
        <v>776</v>
      </c>
      <c r="M32" s="273" t="s">
        <v>776</v>
      </c>
      <c r="N32" s="273" t="s">
        <v>759</v>
      </c>
      <c r="O32" s="242">
        <v>10400</v>
      </c>
      <c r="P32" s="242">
        <v>400</v>
      </c>
      <c r="Q32" s="242">
        <v>10400</v>
      </c>
      <c r="R32" s="242">
        <v>10400</v>
      </c>
      <c r="S32" s="242"/>
      <c r="T32" s="240">
        <f t="shared" si="9"/>
        <v>0</v>
      </c>
      <c r="U32" s="240">
        <f t="shared" si="10"/>
        <v>10400</v>
      </c>
      <c r="V32" s="240">
        <f t="shared" si="10"/>
        <v>0</v>
      </c>
      <c r="W32" s="240">
        <f t="shared" si="11"/>
        <v>10400</v>
      </c>
      <c r="X32" s="240">
        <f t="shared" si="11"/>
        <v>0</v>
      </c>
      <c r="Y32" s="242">
        <v>10400</v>
      </c>
      <c r="Z32" s="242">
        <v>0</v>
      </c>
      <c r="AA32" s="242"/>
      <c r="AB32" s="242"/>
      <c r="AC32" s="242"/>
      <c r="AD32" s="242"/>
      <c r="AE32" s="242"/>
      <c r="AF32" s="242"/>
      <c r="AG32" s="242"/>
      <c r="AH32" s="242"/>
      <c r="AI32" s="242"/>
      <c r="AJ32" s="242"/>
      <c r="AK32" s="242"/>
      <c r="AL32" s="242"/>
      <c r="AM32" s="242"/>
      <c r="AN32" s="242"/>
      <c r="AO32" s="242"/>
      <c r="AP32" s="242"/>
      <c r="AQ32" s="242"/>
      <c r="AR32" s="242"/>
      <c r="AS32" s="242"/>
      <c r="AT32" s="242"/>
      <c r="AU32" s="241"/>
      <c r="AV32" s="58"/>
      <c r="AZ32" s="265"/>
    </row>
    <row r="33" spans="2:52" ht="63">
      <c r="B33" s="351"/>
      <c r="F33" s="72"/>
      <c r="G33" s="276" t="s">
        <v>312</v>
      </c>
      <c r="H33" s="82" t="s">
        <v>766</v>
      </c>
      <c r="I33" s="286" t="s">
        <v>769</v>
      </c>
      <c r="J33" s="268">
        <v>2024</v>
      </c>
      <c r="K33" s="268">
        <v>2025</v>
      </c>
      <c r="L33" s="273" t="s">
        <v>777</v>
      </c>
      <c r="M33" s="273" t="s">
        <v>777</v>
      </c>
      <c r="N33" s="273" t="s">
        <v>759</v>
      </c>
      <c r="O33" s="242">
        <v>1650</v>
      </c>
      <c r="P33" s="242">
        <v>150</v>
      </c>
      <c r="Q33" s="242">
        <v>1650</v>
      </c>
      <c r="R33" s="242">
        <v>1650</v>
      </c>
      <c r="S33" s="242"/>
      <c r="T33" s="240">
        <f t="shared" si="9"/>
        <v>0</v>
      </c>
      <c r="U33" s="240">
        <f t="shared" si="10"/>
        <v>1650</v>
      </c>
      <c r="V33" s="240">
        <f t="shared" si="10"/>
        <v>0</v>
      </c>
      <c r="W33" s="240">
        <f t="shared" si="11"/>
        <v>1650</v>
      </c>
      <c r="X33" s="240">
        <f t="shared" si="11"/>
        <v>0</v>
      </c>
      <c r="Y33" s="242">
        <v>1650</v>
      </c>
      <c r="Z33" s="242">
        <v>0</v>
      </c>
      <c r="AA33" s="242"/>
      <c r="AB33" s="242"/>
      <c r="AC33" s="242"/>
      <c r="AD33" s="242"/>
      <c r="AE33" s="242"/>
      <c r="AF33" s="242"/>
      <c r="AG33" s="242"/>
      <c r="AH33" s="242"/>
      <c r="AI33" s="242"/>
      <c r="AJ33" s="242"/>
      <c r="AK33" s="242"/>
      <c r="AL33" s="242"/>
      <c r="AM33" s="242"/>
      <c r="AN33" s="242"/>
      <c r="AO33" s="242"/>
      <c r="AP33" s="242"/>
      <c r="AQ33" s="242"/>
      <c r="AR33" s="242"/>
      <c r="AS33" s="242"/>
      <c r="AT33" s="242"/>
      <c r="AU33" s="241"/>
      <c r="AV33" s="58"/>
      <c r="AZ33" s="265"/>
    </row>
    <row r="34" spans="2:52" ht="78.75">
      <c r="B34" s="351"/>
      <c r="F34" s="72"/>
      <c r="G34" s="276" t="s">
        <v>312</v>
      </c>
      <c r="H34" s="82" t="s">
        <v>770</v>
      </c>
      <c r="I34" s="287" t="s">
        <v>772</v>
      </c>
      <c r="J34" s="268">
        <v>2025</v>
      </c>
      <c r="K34" s="268">
        <v>2029</v>
      </c>
      <c r="L34" s="273" t="s">
        <v>777</v>
      </c>
      <c r="M34" s="273" t="s">
        <v>777</v>
      </c>
      <c r="N34" s="273" t="s">
        <v>759</v>
      </c>
      <c r="O34" s="242">
        <v>0</v>
      </c>
      <c r="P34" s="242">
        <v>0</v>
      </c>
      <c r="Q34" s="242">
        <v>0</v>
      </c>
      <c r="R34" s="242">
        <v>0</v>
      </c>
      <c r="S34" s="242"/>
      <c r="T34" s="240">
        <f t="shared" si="9"/>
        <v>0</v>
      </c>
      <c r="U34" s="240">
        <f t="shared" si="10"/>
        <v>0</v>
      </c>
      <c r="V34" s="240">
        <f t="shared" si="10"/>
        <v>0</v>
      </c>
      <c r="W34" s="240">
        <f t="shared" si="11"/>
        <v>0</v>
      </c>
      <c r="X34" s="240">
        <f t="shared" si="11"/>
        <v>0</v>
      </c>
      <c r="Y34" s="242">
        <v>0</v>
      </c>
      <c r="Z34" s="242">
        <v>0</v>
      </c>
      <c r="AA34" s="242"/>
      <c r="AB34" s="242"/>
      <c r="AC34" s="242"/>
      <c r="AD34" s="242"/>
      <c r="AE34" s="242"/>
      <c r="AF34" s="242"/>
      <c r="AG34" s="242"/>
      <c r="AH34" s="242"/>
      <c r="AI34" s="242"/>
      <c r="AJ34" s="242"/>
      <c r="AK34" s="242"/>
      <c r="AL34" s="242"/>
      <c r="AM34" s="242"/>
      <c r="AN34" s="242"/>
      <c r="AO34" s="242"/>
      <c r="AP34" s="242"/>
      <c r="AQ34" s="242"/>
      <c r="AR34" s="242"/>
      <c r="AS34" s="242"/>
      <c r="AT34" s="242"/>
      <c r="AU34" s="241"/>
      <c r="AV34" s="58"/>
      <c r="AZ34" s="265"/>
    </row>
    <row r="35" spans="2:52" ht="78.75">
      <c r="B35" s="351"/>
      <c r="F35" s="72"/>
      <c r="G35" s="276" t="s">
        <v>312</v>
      </c>
      <c r="H35" s="82" t="s">
        <v>771</v>
      </c>
      <c r="I35" s="288" t="s">
        <v>773</v>
      </c>
      <c r="J35" s="268">
        <v>2025</v>
      </c>
      <c r="K35" s="268">
        <v>2026</v>
      </c>
      <c r="L35" s="273" t="s">
        <v>777</v>
      </c>
      <c r="M35" s="273" t="s">
        <v>777</v>
      </c>
      <c r="N35" s="273" t="s">
        <v>759</v>
      </c>
      <c r="O35" s="242">
        <v>0</v>
      </c>
      <c r="P35" s="242">
        <v>0</v>
      </c>
      <c r="Q35" s="242">
        <v>0</v>
      </c>
      <c r="R35" s="242">
        <v>0</v>
      </c>
      <c r="S35" s="242"/>
      <c r="T35" s="240">
        <f t="shared" si="9"/>
        <v>0</v>
      </c>
      <c r="U35" s="240">
        <f t="shared" si="10"/>
        <v>0</v>
      </c>
      <c r="V35" s="240">
        <f t="shared" si="10"/>
        <v>0</v>
      </c>
      <c r="W35" s="240">
        <f t="shared" si="11"/>
        <v>0</v>
      </c>
      <c r="X35" s="240">
        <f t="shared" si="11"/>
        <v>0</v>
      </c>
      <c r="Y35" s="242">
        <v>0</v>
      </c>
      <c r="Z35" s="242">
        <v>0</v>
      </c>
      <c r="AA35" s="242"/>
      <c r="AB35" s="242"/>
      <c r="AC35" s="242"/>
      <c r="AD35" s="242"/>
      <c r="AE35" s="242"/>
      <c r="AF35" s="242"/>
      <c r="AG35" s="242"/>
      <c r="AH35" s="242"/>
      <c r="AI35" s="242"/>
      <c r="AJ35" s="242"/>
      <c r="AK35" s="242"/>
      <c r="AL35" s="242"/>
      <c r="AM35" s="242"/>
      <c r="AN35" s="242"/>
      <c r="AO35" s="242"/>
      <c r="AP35" s="242"/>
      <c r="AQ35" s="242"/>
      <c r="AR35" s="242"/>
      <c r="AS35" s="242"/>
      <c r="AT35" s="242"/>
      <c r="AU35" s="241"/>
      <c r="AV35" s="58"/>
      <c r="AZ35" s="265"/>
    </row>
    <row r="36" spans="1:52" ht="18.75">
      <c r="A36" s="275"/>
      <c r="B36" s="351"/>
      <c r="E36" s="53"/>
      <c r="G36" s="77"/>
      <c r="H36" s="333" t="s">
        <v>226</v>
      </c>
      <c r="I36" s="334"/>
      <c r="J36" s="210"/>
      <c r="K36" s="210"/>
      <c r="L36" s="162"/>
      <c r="M36" s="162"/>
      <c r="N36" s="162"/>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211"/>
      <c r="AV36" s="58"/>
      <c r="AZ36" s="265"/>
    </row>
    <row r="37" spans="1:52" ht="45">
      <c r="A37" s="275"/>
      <c r="B37" s="351"/>
      <c r="G37" s="77"/>
      <c r="H37" s="82" t="s">
        <v>213</v>
      </c>
      <c r="I37" s="83" t="s">
        <v>354</v>
      </c>
      <c r="J37" s="84"/>
      <c r="K37" s="84"/>
      <c r="L37" s="84"/>
      <c r="M37" s="84"/>
      <c r="N37" s="84"/>
      <c r="O37" s="233">
        <f t="shared" si="12" ref="O37:AT37">SUM(O38:O39)</f>
        <v>0</v>
      </c>
      <c r="P37" s="233">
        <f t="shared" si="12"/>
        <v>0</v>
      </c>
      <c r="Q37" s="233">
        <f t="shared" si="12"/>
        <v>0</v>
      </c>
      <c r="R37" s="233">
        <f t="shared" si="12"/>
        <v>0</v>
      </c>
      <c r="S37" s="233">
        <f t="shared" si="12"/>
        <v>0</v>
      </c>
      <c r="T37" s="233">
        <f t="shared" si="12"/>
        <v>0</v>
      </c>
      <c r="U37" s="233">
        <f t="shared" si="12"/>
        <v>0</v>
      </c>
      <c r="V37" s="233">
        <f t="shared" si="12"/>
        <v>0</v>
      </c>
      <c r="W37" s="233">
        <f t="shared" si="12"/>
        <v>0</v>
      </c>
      <c r="X37" s="233">
        <f t="shared" si="12"/>
        <v>0</v>
      </c>
      <c r="Y37" s="233">
        <f t="shared" si="12"/>
        <v>0</v>
      </c>
      <c r="Z37" s="233">
        <f t="shared" si="12"/>
        <v>0</v>
      </c>
      <c r="AA37" s="233">
        <f t="shared" si="12"/>
        <v>0</v>
      </c>
      <c r="AB37" s="233">
        <f t="shared" si="12"/>
        <v>0</v>
      </c>
      <c r="AC37" s="233">
        <f t="shared" si="12"/>
        <v>0</v>
      </c>
      <c r="AD37" s="233">
        <f t="shared" si="12"/>
        <v>0</v>
      </c>
      <c r="AE37" s="233">
        <f t="shared" si="12"/>
        <v>0</v>
      </c>
      <c r="AF37" s="233">
        <f t="shared" si="12"/>
        <v>0</v>
      </c>
      <c r="AG37" s="233">
        <f t="shared" si="12"/>
        <v>0</v>
      </c>
      <c r="AH37" s="233">
        <f t="shared" si="12"/>
        <v>0</v>
      </c>
      <c r="AI37" s="233">
        <f t="shared" si="12"/>
        <v>0</v>
      </c>
      <c r="AJ37" s="233">
        <f t="shared" si="12"/>
        <v>0</v>
      </c>
      <c r="AK37" s="233">
        <f t="shared" si="12"/>
        <v>0</v>
      </c>
      <c r="AL37" s="233">
        <f t="shared" si="12"/>
        <v>0</v>
      </c>
      <c r="AM37" s="233">
        <f t="shared" si="12"/>
        <v>0</v>
      </c>
      <c r="AN37" s="233">
        <f t="shared" si="12"/>
        <v>0</v>
      </c>
      <c r="AO37" s="233">
        <f t="shared" si="12"/>
        <v>0</v>
      </c>
      <c r="AP37" s="233">
        <f t="shared" si="12"/>
        <v>0</v>
      </c>
      <c r="AQ37" s="233">
        <f t="shared" si="12"/>
        <v>0</v>
      </c>
      <c r="AR37" s="233">
        <f t="shared" si="12"/>
        <v>0</v>
      </c>
      <c r="AS37" s="233">
        <f t="shared" si="12"/>
        <v>0</v>
      </c>
      <c r="AT37" s="233">
        <f t="shared" si="12"/>
        <v>0</v>
      </c>
      <c r="AU37" s="85"/>
      <c r="AV37" s="269" t="s">
        <v>417</v>
      </c>
      <c r="AW37" s="269" t="s">
        <v>417</v>
      </c>
      <c r="AZ37" s="265"/>
    </row>
    <row r="38" spans="1:48" ht="15" customHeight="1" hidden="1">
      <c r="A38" s="275"/>
      <c r="B38" s="351"/>
      <c r="E38" s="53"/>
      <c r="G38" s="77"/>
      <c r="H38" s="86" t="s">
        <v>249</v>
      </c>
      <c r="I38" s="87"/>
      <c r="J38" s="88"/>
      <c r="K38" s="88"/>
      <c r="L38" s="88"/>
      <c r="M38" s="88"/>
      <c r="N38" s="88"/>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90"/>
      <c r="AV38" s="58"/>
    </row>
    <row r="39" spans="1:52" ht="18.75">
      <c r="A39" s="275"/>
      <c r="B39" s="351"/>
      <c r="E39" s="53"/>
      <c r="G39" s="77"/>
      <c r="H39" s="333" t="s">
        <v>226</v>
      </c>
      <c r="I39" s="334"/>
      <c r="J39" s="210"/>
      <c r="K39" s="210"/>
      <c r="L39" s="162"/>
      <c r="M39" s="162"/>
      <c r="N39" s="162"/>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211"/>
      <c r="AV39" s="58"/>
      <c r="AZ39" s="265"/>
    </row>
    <row r="40" spans="1:52" ht="22.5">
      <c r="A40" s="275"/>
      <c r="B40" s="351"/>
      <c r="G40" s="77"/>
      <c r="H40" s="82" t="s">
        <v>212</v>
      </c>
      <c r="I40" s="83" t="s">
        <v>355</v>
      </c>
      <c r="J40" s="84"/>
      <c r="K40" s="84"/>
      <c r="L40" s="84"/>
      <c r="M40" s="84"/>
      <c r="N40" s="84"/>
      <c r="O40" s="233">
        <f t="shared" si="13" ref="O40:Y40">SUM(O41:O42)</f>
        <v>0</v>
      </c>
      <c r="P40" s="233">
        <f t="shared" si="13"/>
        <v>0</v>
      </c>
      <c r="Q40" s="233">
        <f t="shared" si="13"/>
        <v>0</v>
      </c>
      <c r="R40" s="233">
        <f t="shared" si="13"/>
        <v>0</v>
      </c>
      <c r="S40" s="233">
        <f t="shared" si="13"/>
        <v>0</v>
      </c>
      <c r="T40" s="233">
        <f t="shared" si="13"/>
        <v>0</v>
      </c>
      <c r="U40" s="233">
        <f t="shared" si="13"/>
        <v>0</v>
      </c>
      <c r="V40" s="233">
        <f t="shared" si="13"/>
        <v>0</v>
      </c>
      <c r="W40" s="233">
        <f t="shared" si="13"/>
        <v>0</v>
      </c>
      <c r="X40" s="233">
        <f t="shared" si="13"/>
        <v>0</v>
      </c>
      <c r="Y40" s="233">
        <f t="shared" si="13"/>
        <v>0</v>
      </c>
      <c r="Z40" s="233">
        <f t="shared" si="14" ref="Z40:AT40">SUM(Z41:Z42)</f>
        <v>0</v>
      </c>
      <c r="AA40" s="233">
        <f t="shared" si="14"/>
        <v>0</v>
      </c>
      <c r="AB40" s="233">
        <f t="shared" si="14"/>
        <v>0</v>
      </c>
      <c r="AC40" s="233">
        <f t="shared" si="14"/>
        <v>0</v>
      </c>
      <c r="AD40" s="233">
        <f t="shared" si="14"/>
        <v>0</v>
      </c>
      <c r="AE40" s="233">
        <f t="shared" si="14"/>
        <v>0</v>
      </c>
      <c r="AF40" s="233">
        <f t="shared" si="14"/>
        <v>0</v>
      </c>
      <c r="AG40" s="233">
        <f t="shared" si="14"/>
        <v>0</v>
      </c>
      <c r="AH40" s="233">
        <f t="shared" si="14"/>
        <v>0</v>
      </c>
      <c r="AI40" s="233">
        <f t="shared" si="14"/>
        <v>0</v>
      </c>
      <c r="AJ40" s="233">
        <f t="shared" si="14"/>
        <v>0</v>
      </c>
      <c r="AK40" s="233">
        <f t="shared" si="14"/>
        <v>0</v>
      </c>
      <c r="AL40" s="233">
        <f t="shared" si="14"/>
        <v>0</v>
      </c>
      <c r="AM40" s="233">
        <f t="shared" si="14"/>
        <v>0</v>
      </c>
      <c r="AN40" s="233">
        <f t="shared" si="14"/>
        <v>0</v>
      </c>
      <c r="AO40" s="233">
        <f t="shared" si="14"/>
        <v>0</v>
      </c>
      <c r="AP40" s="233">
        <f t="shared" si="14"/>
        <v>0</v>
      </c>
      <c r="AQ40" s="233">
        <f t="shared" si="14"/>
        <v>0</v>
      </c>
      <c r="AR40" s="233">
        <f t="shared" si="14"/>
        <v>0</v>
      </c>
      <c r="AS40" s="233">
        <f t="shared" si="14"/>
        <v>0</v>
      </c>
      <c r="AT40" s="233">
        <f t="shared" si="14"/>
        <v>0</v>
      </c>
      <c r="AU40" s="85"/>
      <c r="AV40" s="269" t="s">
        <v>418</v>
      </c>
      <c r="AW40" s="269" t="s">
        <v>418</v>
      </c>
      <c r="AZ40" s="265"/>
    </row>
    <row r="41" spans="1:48" ht="15" customHeight="1" hidden="1">
      <c r="A41" s="275"/>
      <c r="B41" s="351"/>
      <c r="E41" s="53"/>
      <c r="G41" s="77"/>
      <c r="H41" s="86" t="s">
        <v>250</v>
      </c>
      <c r="I41" s="87"/>
      <c r="J41" s="88"/>
      <c r="K41" s="88"/>
      <c r="L41" s="88"/>
      <c r="M41" s="88"/>
      <c r="N41" s="88"/>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90"/>
      <c r="AV41" s="58"/>
    </row>
    <row r="42" spans="1:52" ht="18.75">
      <c r="A42" s="275"/>
      <c r="B42" s="351"/>
      <c r="E42" s="53"/>
      <c r="G42" s="77"/>
      <c r="H42" s="333" t="s">
        <v>226</v>
      </c>
      <c r="I42" s="334"/>
      <c r="J42" s="165"/>
      <c r="K42" s="165"/>
      <c r="L42" s="212"/>
      <c r="M42" s="212"/>
      <c r="N42" s="212"/>
      <c r="O42" s="213"/>
      <c r="P42" s="213"/>
      <c r="Q42" s="213"/>
      <c r="R42" s="213"/>
      <c r="S42" s="213"/>
      <c r="T42" s="213"/>
      <c r="U42" s="213"/>
      <c r="V42" s="213"/>
      <c r="W42" s="213"/>
      <c r="X42" s="213"/>
      <c r="Y42" s="213"/>
      <c r="Z42" s="213"/>
      <c r="AA42" s="214"/>
      <c r="AB42" s="109"/>
      <c r="AV42" s="58"/>
      <c r="AZ42" s="265"/>
    </row>
    <row r="43" spans="1:52" ht="22.5">
      <c r="A43" s="275"/>
      <c r="B43" s="351"/>
      <c r="G43" s="77"/>
      <c r="H43" s="120" t="s">
        <v>356</v>
      </c>
      <c r="I43" s="83" t="s">
        <v>357</v>
      </c>
      <c r="J43" s="84"/>
      <c r="K43" s="84"/>
      <c r="L43" s="84"/>
      <c r="M43" s="84"/>
      <c r="N43" s="84"/>
      <c r="O43" s="233">
        <f t="shared" si="15" ref="O43:Y43">SUM(O44:O45)</f>
        <v>0</v>
      </c>
      <c r="P43" s="233">
        <f t="shared" si="15"/>
        <v>0</v>
      </c>
      <c r="Q43" s="233">
        <f t="shared" si="15"/>
        <v>0</v>
      </c>
      <c r="R43" s="233">
        <f t="shared" si="15"/>
        <v>0</v>
      </c>
      <c r="S43" s="233">
        <f t="shared" si="15"/>
        <v>0</v>
      </c>
      <c r="T43" s="233">
        <f t="shared" si="15"/>
        <v>0</v>
      </c>
      <c r="U43" s="233">
        <f t="shared" si="15"/>
        <v>0</v>
      </c>
      <c r="V43" s="233">
        <f t="shared" si="15"/>
        <v>0</v>
      </c>
      <c r="W43" s="233">
        <f t="shared" si="15"/>
        <v>0</v>
      </c>
      <c r="X43" s="233">
        <f t="shared" si="15"/>
        <v>0</v>
      </c>
      <c r="Y43" s="233">
        <f t="shared" si="15"/>
        <v>0</v>
      </c>
      <c r="Z43" s="233">
        <f t="shared" si="16" ref="Z43:AT43">SUM(Z44:Z45)</f>
        <v>0</v>
      </c>
      <c r="AA43" s="233">
        <f t="shared" si="16"/>
        <v>0</v>
      </c>
      <c r="AB43" s="233">
        <f t="shared" si="16"/>
        <v>0</v>
      </c>
      <c r="AC43" s="233">
        <f t="shared" si="16"/>
        <v>0</v>
      </c>
      <c r="AD43" s="233">
        <f t="shared" si="16"/>
        <v>0</v>
      </c>
      <c r="AE43" s="233">
        <f t="shared" si="16"/>
        <v>0</v>
      </c>
      <c r="AF43" s="233">
        <f t="shared" si="16"/>
        <v>0</v>
      </c>
      <c r="AG43" s="233">
        <f t="shared" si="16"/>
        <v>0</v>
      </c>
      <c r="AH43" s="233">
        <f t="shared" si="16"/>
        <v>0</v>
      </c>
      <c r="AI43" s="233">
        <f t="shared" si="16"/>
        <v>0</v>
      </c>
      <c r="AJ43" s="233">
        <f t="shared" si="16"/>
        <v>0</v>
      </c>
      <c r="AK43" s="233">
        <f t="shared" si="16"/>
        <v>0</v>
      </c>
      <c r="AL43" s="233">
        <f t="shared" si="16"/>
        <v>0</v>
      </c>
      <c r="AM43" s="233">
        <f t="shared" si="16"/>
        <v>0</v>
      </c>
      <c r="AN43" s="233">
        <f t="shared" si="16"/>
        <v>0</v>
      </c>
      <c r="AO43" s="233">
        <f t="shared" si="16"/>
        <v>0</v>
      </c>
      <c r="AP43" s="233">
        <f t="shared" si="16"/>
        <v>0</v>
      </c>
      <c r="AQ43" s="233">
        <f t="shared" si="16"/>
        <v>0</v>
      </c>
      <c r="AR43" s="233">
        <f t="shared" si="16"/>
        <v>0</v>
      </c>
      <c r="AS43" s="233">
        <f t="shared" si="16"/>
        <v>0</v>
      </c>
      <c r="AT43" s="233">
        <f t="shared" si="16"/>
        <v>0</v>
      </c>
      <c r="AU43" s="85"/>
      <c r="AV43" s="269" t="s">
        <v>419</v>
      </c>
      <c r="AW43" s="269" t="s">
        <v>419</v>
      </c>
      <c r="AZ43" s="265"/>
    </row>
    <row r="44" spans="1:48" ht="15" customHeight="1" hidden="1">
      <c r="A44" s="275"/>
      <c r="B44" s="351"/>
      <c r="E44" s="53"/>
      <c r="G44" s="77"/>
      <c r="H44" s="86" t="s">
        <v>425</v>
      </c>
      <c r="I44" s="87"/>
      <c r="J44" s="88"/>
      <c r="K44" s="88"/>
      <c r="L44" s="88"/>
      <c r="M44" s="88"/>
      <c r="N44" s="88"/>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90"/>
      <c r="AV44" s="58"/>
    </row>
    <row r="45" spans="1:52" ht="18.75">
      <c r="A45" s="275"/>
      <c r="B45" s="351"/>
      <c r="E45" s="53"/>
      <c r="G45" s="77"/>
      <c r="H45" s="333" t="s">
        <v>226</v>
      </c>
      <c r="I45" s="334"/>
      <c r="J45" s="165"/>
      <c r="K45" s="165"/>
      <c r="L45" s="212"/>
      <c r="M45" s="212"/>
      <c r="N45" s="212"/>
      <c r="O45" s="213"/>
      <c r="P45" s="213"/>
      <c r="Q45" s="213"/>
      <c r="R45" s="213"/>
      <c r="S45" s="213"/>
      <c r="T45" s="213"/>
      <c r="U45" s="213"/>
      <c r="V45" s="213"/>
      <c r="W45" s="213"/>
      <c r="X45" s="213"/>
      <c r="Y45" s="213"/>
      <c r="Z45" s="213"/>
      <c r="AA45" s="214"/>
      <c r="AB45" s="109"/>
      <c r="AV45" s="58"/>
      <c r="AZ45" s="265"/>
    </row>
    <row r="46" spans="1:52" ht="18.75">
      <c r="A46" s="275"/>
      <c r="B46" s="351"/>
      <c r="G46" s="77"/>
      <c r="H46" s="120" t="s">
        <v>358</v>
      </c>
      <c r="I46" s="83" t="s">
        <v>359</v>
      </c>
      <c r="J46" s="84"/>
      <c r="K46" s="84"/>
      <c r="L46" s="84"/>
      <c r="M46" s="84"/>
      <c r="N46" s="84"/>
      <c r="O46" s="233">
        <f t="shared" si="17" ref="O46:Y46">SUM(O47:O55)</f>
        <v>0</v>
      </c>
      <c r="P46" s="233">
        <f t="shared" si="17"/>
        <v>0</v>
      </c>
      <c r="Q46" s="233">
        <f t="shared" si="17"/>
        <v>0</v>
      </c>
      <c r="R46" s="233">
        <f t="shared" si="17"/>
        <v>0</v>
      </c>
      <c r="S46" s="233">
        <f t="shared" si="17"/>
        <v>0</v>
      </c>
      <c r="T46" s="233">
        <f t="shared" si="17"/>
        <v>0</v>
      </c>
      <c r="U46" s="233">
        <f t="shared" si="17"/>
        <v>0</v>
      </c>
      <c r="V46" s="233">
        <f t="shared" si="17"/>
        <v>0</v>
      </c>
      <c r="W46" s="233">
        <f t="shared" si="17"/>
        <v>0</v>
      </c>
      <c r="X46" s="233">
        <f t="shared" si="17"/>
        <v>0</v>
      </c>
      <c r="Y46" s="233">
        <f t="shared" si="17"/>
        <v>0</v>
      </c>
      <c r="Z46" s="233">
        <f t="shared" si="18" ref="Z46:AT46">SUM(Z47:Z55)</f>
        <v>0</v>
      </c>
      <c r="AA46" s="233">
        <f t="shared" si="18"/>
        <v>0</v>
      </c>
      <c r="AB46" s="233">
        <f t="shared" si="18"/>
        <v>0</v>
      </c>
      <c r="AC46" s="233">
        <f t="shared" si="18"/>
        <v>0</v>
      </c>
      <c r="AD46" s="233">
        <f t="shared" si="18"/>
        <v>0</v>
      </c>
      <c r="AE46" s="233">
        <f t="shared" si="18"/>
        <v>0</v>
      </c>
      <c r="AF46" s="233">
        <f t="shared" si="18"/>
        <v>0</v>
      </c>
      <c r="AG46" s="233">
        <f t="shared" si="18"/>
        <v>0</v>
      </c>
      <c r="AH46" s="233">
        <f t="shared" si="18"/>
        <v>0</v>
      </c>
      <c r="AI46" s="233">
        <f t="shared" si="18"/>
        <v>0</v>
      </c>
      <c r="AJ46" s="233">
        <f t="shared" si="18"/>
        <v>0</v>
      </c>
      <c r="AK46" s="233">
        <f t="shared" si="18"/>
        <v>0</v>
      </c>
      <c r="AL46" s="233">
        <f t="shared" si="18"/>
        <v>0</v>
      </c>
      <c r="AM46" s="233">
        <f t="shared" si="18"/>
        <v>0</v>
      </c>
      <c r="AN46" s="233">
        <f t="shared" si="18"/>
        <v>0</v>
      </c>
      <c r="AO46" s="233">
        <f t="shared" si="18"/>
        <v>0</v>
      </c>
      <c r="AP46" s="233">
        <f t="shared" si="18"/>
        <v>0</v>
      </c>
      <c r="AQ46" s="233">
        <f t="shared" si="18"/>
        <v>0</v>
      </c>
      <c r="AR46" s="233">
        <f t="shared" si="18"/>
        <v>0</v>
      </c>
      <c r="AS46" s="233">
        <f t="shared" si="18"/>
        <v>0</v>
      </c>
      <c r="AT46" s="233">
        <f t="shared" si="18"/>
        <v>0</v>
      </c>
      <c r="AU46" s="85"/>
      <c r="AV46" s="269" t="s">
        <v>420</v>
      </c>
      <c r="AW46" s="269" t="s">
        <v>420</v>
      </c>
      <c r="AZ46" s="265"/>
    </row>
    <row r="47" spans="1:48" ht="11.25" customHeight="1" hidden="1">
      <c r="A47" s="275"/>
      <c r="B47" s="351"/>
      <c r="E47" s="53"/>
      <c r="G47" s="77"/>
      <c r="H47" s="86" t="s">
        <v>426</v>
      </c>
      <c r="I47" s="87"/>
      <c r="J47" s="88"/>
      <c r="K47" s="88"/>
      <c r="L47" s="88"/>
      <c r="M47" s="88"/>
      <c r="N47" s="88"/>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90"/>
      <c r="AV47" s="58"/>
    </row>
    <row r="48" spans="2:52" ht="47.25">
      <c r="B48" s="351"/>
      <c r="F48" s="72"/>
      <c r="G48" s="276" t="s">
        <v>312</v>
      </c>
      <c r="H48" s="82" t="s">
        <v>778</v>
      </c>
      <c r="I48" s="289" t="s">
        <v>785</v>
      </c>
      <c r="J48" s="268">
        <v>2025</v>
      </c>
      <c r="K48" s="268">
        <v>2025</v>
      </c>
      <c r="L48" s="273" t="s">
        <v>774</v>
      </c>
      <c r="M48" s="273" t="s">
        <v>774</v>
      </c>
      <c r="N48" s="273" t="s">
        <v>774</v>
      </c>
      <c r="O48" s="242">
        <v>0</v>
      </c>
      <c r="P48" s="242">
        <v>0</v>
      </c>
      <c r="Q48" s="242">
        <v>0</v>
      </c>
      <c r="R48" s="242">
        <v>0</v>
      </c>
      <c r="S48" s="242"/>
      <c r="T48" s="240">
        <f t="shared" si="19" ref="T48:T54">V48</f>
        <v>0</v>
      </c>
      <c r="U48" s="240">
        <f t="shared" si="20" ref="U48:V54">AI48+AK48+AM48+AO48+AQ48+AS48+W48</f>
        <v>0</v>
      </c>
      <c r="V48" s="240">
        <f t="shared" si="20"/>
        <v>0</v>
      </c>
      <c r="W48" s="240">
        <f t="shared" si="21" ref="W48:X54">Y48+AA48+AC48+AE48+AG48</f>
        <v>0</v>
      </c>
      <c r="X48" s="240">
        <f t="shared" si="21"/>
        <v>0</v>
      </c>
      <c r="Y48" s="242">
        <v>0</v>
      </c>
      <c r="Z48" s="242">
        <v>0</v>
      </c>
      <c r="AA48" s="242"/>
      <c r="AB48" s="242"/>
      <c r="AC48" s="242"/>
      <c r="AD48" s="242"/>
      <c r="AE48" s="242"/>
      <c r="AF48" s="242"/>
      <c r="AG48" s="242"/>
      <c r="AH48" s="242"/>
      <c r="AI48" s="242"/>
      <c r="AJ48" s="242"/>
      <c r="AK48" s="242"/>
      <c r="AL48" s="242"/>
      <c r="AM48" s="242"/>
      <c r="AN48" s="242"/>
      <c r="AO48" s="242"/>
      <c r="AP48" s="242"/>
      <c r="AQ48" s="242"/>
      <c r="AR48" s="242"/>
      <c r="AS48" s="242"/>
      <c r="AT48" s="242"/>
      <c r="AU48" s="241"/>
      <c r="AV48" s="58"/>
      <c r="AZ48" s="265"/>
    </row>
    <row r="49" spans="2:52" ht="47.25">
      <c r="B49" s="351"/>
      <c r="F49" s="72"/>
      <c r="G49" s="276" t="s">
        <v>312</v>
      </c>
      <c r="H49" s="82" t="s">
        <v>779</v>
      </c>
      <c r="I49" s="290" t="s">
        <v>786</v>
      </c>
      <c r="J49" s="268">
        <v>2025</v>
      </c>
      <c r="K49" s="268">
        <v>2025</v>
      </c>
      <c r="L49" s="273" t="s">
        <v>774</v>
      </c>
      <c r="M49" s="273" t="s">
        <v>774</v>
      </c>
      <c r="N49" s="273" t="s">
        <v>774</v>
      </c>
      <c r="O49" s="242">
        <v>0</v>
      </c>
      <c r="P49" s="242">
        <v>0</v>
      </c>
      <c r="Q49" s="242">
        <v>0</v>
      </c>
      <c r="R49" s="242">
        <v>0</v>
      </c>
      <c r="S49" s="242"/>
      <c r="T49" s="240">
        <f t="shared" si="19"/>
        <v>0</v>
      </c>
      <c r="U49" s="240">
        <f t="shared" si="20"/>
        <v>0</v>
      </c>
      <c r="V49" s="240">
        <f t="shared" si="20"/>
        <v>0</v>
      </c>
      <c r="W49" s="240">
        <f t="shared" si="21"/>
        <v>0</v>
      </c>
      <c r="X49" s="240">
        <f t="shared" si="21"/>
        <v>0</v>
      </c>
      <c r="Y49" s="242">
        <v>0</v>
      </c>
      <c r="Z49" s="242">
        <v>0</v>
      </c>
      <c r="AA49" s="242"/>
      <c r="AB49" s="242"/>
      <c r="AC49" s="242"/>
      <c r="AD49" s="242"/>
      <c r="AE49" s="242"/>
      <c r="AF49" s="242"/>
      <c r="AG49" s="242"/>
      <c r="AH49" s="242"/>
      <c r="AI49" s="242"/>
      <c r="AJ49" s="242"/>
      <c r="AK49" s="242"/>
      <c r="AL49" s="242"/>
      <c r="AM49" s="242"/>
      <c r="AN49" s="242"/>
      <c r="AO49" s="242"/>
      <c r="AP49" s="242"/>
      <c r="AQ49" s="242"/>
      <c r="AR49" s="242"/>
      <c r="AS49" s="242"/>
      <c r="AT49" s="242"/>
      <c r="AU49" s="241"/>
      <c r="AV49" s="58"/>
      <c r="AZ49" s="265"/>
    </row>
    <row r="50" spans="2:52" ht="47.25">
      <c r="B50" s="351"/>
      <c r="F50" s="72"/>
      <c r="G50" s="276" t="s">
        <v>312</v>
      </c>
      <c r="H50" s="82" t="s">
        <v>780</v>
      </c>
      <c r="I50" s="291" t="s">
        <v>787</v>
      </c>
      <c r="J50" s="268">
        <v>2025</v>
      </c>
      <c r="K50" s="268">
        <v>2025</v>
      </c>
      <c r="L50" s="273" t="s">
        <v>774</v>
      </c>
      <c r="M50" s="273" t="s">
        <v>774</v>
      </c>
      <c r="N50" s="273" t="s">
        <v>774</v>
      </c>
      <c r="O50" s="242">
        <v>0</v>
      </c>
      <c r="P50" s="242">
        <v>0</v>
      </c>
      <c r="Q50" s="242">
        <v>0</v>
      </c>
      <c r="R50" s="242">
        <v>0</v>
      </c>
      <c r="S50" s="242"/>
      <c r="T50" s="240">
        <f t="shared" si="19"/>
        <v>0</v>
      </c>
      <c r="U50" s="240">
        <f t="shared" si="20"/>
        <v>0</v>
      </c>
      <c r="V50" s="240">
        <f t="shared" si="20"/>
        <v>0</v>
      </c>
      <c r="W50" s="240">
        <f t="shared" si="21"/>
        <v>0</v>
      </c>
      <c r="X50" s="240">
        <f t="shared" si="21"/>
        <v>0</v>
      </c>
      <c r="Y50" s="242">
        <v>0</v>
      </c>
      <c r="Z50" s="242">
        <v>0</v>
      </c>
      <c r="AA50" s="242"/>
      <c r="AB50" s="242"/>
      <c r="AC50" s="242"/>
      <c r="AD50" s="242"/>
      <c r="AE50" s="242"/>
      <c r="AF50" s="242"/>
      <c r="AG50" s="242"/>
      <c r="AH50" s="242"/>
      <c r="AI50" s="242"/>
      <c r="AJ50" s="242"/>
      <c r="AK50" s="242"/>
      <c r="AL50" s="242"/>
      <c r="AM50" s="242"/>
      <c r="AN50" s="242"/>
      <c r="AO50" s="242"/>
      <c r="AP50" s="242"/>
      <c r="AQ50" s="242"/>
      <c r="AR50" s="242"/>
      <c r="AS50" s="242"/>
      <c r="AT50" s="242"/>
      <c r="AU50" s="241"/>
      <c r="AV50" s="58"/>
      <c r="AZ50" s="265"/>
    </row>
    <row r="51" spans="2:52" ht="18.75">
      <c r="B51" s="351"/>
      <c r="F51" s="72"/>
      <c r="G51" s="276" t="s">
        <v>312</v>
      </c>
      <c r="H51" s="82" t="s">
        <v>781</v>
      </c>
      <c r="I51" s="292" t="s">
        <v>788</v>
      </c>
      <c r="J51" s="268">
        <v>2020</v>
      </c>
      <c r="K51" s="268">
        <v>2026</v>
      </c>
      <c r="L51" s="273" t="s">
        <v>774</v>
      </c>
      <c r="M51" s="273" t="s">
        <v>774</v>
      </c>
      <c r="N51" s="273" t="s">
        <v>774</v>
      </c>
      <c r="O51" s="242">
        <v>0</v>
      </c>
      <c r="P51" s="242">
        <v>0</v>
      </c>
      <c r="Q51" s="242">
        <v>0</v>
      </c>
      <c r="R51" s="242">
        <v>0</v>
      </c>
      <c r="S51" s="242"/>
      <c r="T51" s="240">
        <f t="shared" si="19"/>
        <v>0</v>
      </c>
      <c r="U51" s="240">
        <f t="shared" si="20"/>
        <v>0</v>
      </c>
      <c r="V51" s="240">
        <f t="shared" si="20"/>
        <v>0</v>
      </c>
      <c r="W51" s="240">
        <f t="shared" si="21"/>
        <v>0</v>
      </c>
      <c r="X51" s="240">
        <f t="shared" si="21"/>
        <v>0</v>
      </c>
      <c r="Y51" s="242">
        <v>0</v>
      </c>
      <c r="Z51" s="242">
        <v>0</v>
      </c>
      <c r="AA51" s="242"/>
      <c r="AB51" s="242"/>
      <c r="AC51" s="242"/>
      <c r="AD51" s="242"/>
      <c r="AE51" s="242"/>
      <c r="AF51" s="242"/>
      <c r="AG51" s="242"/>
      <c r="AH51" s="242"/>
      <c r="AI51" s="242"/>
      <c r="AJ51" s="242"/>
      <c r="AK51" s="242"/>
      <c r="AL51" s="242"/>
      <c r="AM51" s="242"/>
      <c r="AN51" s="242"/>
      <c r="AO51" s="242"/>
      <c r="AP51" s="242"/>
      <c r="AQ51" s="242"/>
      <c r="AR51" s="242"/>
      <c r="AS51" s="242"/>
      <c r="AT51" s="242"/>
      <c r="AU51" s="241"/>
      <c r="AV51" s="58"/>
      <c r="AZ51" s="265"/>
    </row>
    <row r="52" spans="2:52" ht="47.25">
      <c r="B52" s="351"/>
      <c r="F52" s="72"/>
      <c r="G52" s="276" t="s">
        <v>312</v>
      </c>
      <c r="H52" s="82" t="s">
        <v>782</v>
      </c>
      <c r="I52" s="293" t="s">
        <v>789</v>
      </c>
      <c r="J52" s="268">
        <v>2020</v>
      </c>
      <c r="K52" s="268">
        <v>2026</v>
      </c>
      <c r="L52" s="273" t="s">
        <v>774</v>
      </c>
      <c r="M52" s="273" t="s">
        <v>774</v>
      </c>
      <c r="N52" s="273" t="s">
        <v>774</v>
      </c>
      <c r="O52" s="242">
        <v>0</v>
      </c>
      <c r="P52" s="242">
        <v>0</v>
      </c>
      <c r="Q52" s="242">
        <v>0</v>
      </c>
      <c r="R52" s="242">
        <v>0</v>
      </c>
      <c r="S52" s="242"/>
      <c r="T52" s="240">
        <f t="shared" si="19"/>
        <v>0</v>
      </c>
      <c r="U52" s="240">
        <f t="shared" si="20"/>
        <v>0</v>
      </c>
      <c r="V52" s="240">
        <f t="shared" si="20"/>
        <v>0</v>
      </c>
      <c r="W52" s="240">
        <f t="shared" si="21"/>
        <v>0</v>
      </c>
      <c r="X52" s="240">
        <f t="shared" si="21"/>
        <v>0</v>
      </c>
      <c r="Y52" s="242">
        <v>0</v>
      </c>
      <c r="Z52" s="242">
        <v>0</v>
      </c>
      <c r="AA52" s="242"/>
      <c r="AB52" s="242"/>
      <c r="AC52" s="242"/>
      <c r="AD52" s="242"/>
      <c r="AE52" s="242"/>
      <c r="AF52" s="242"/>
      <c r="AG52" s="242"/>
      <c r="AH52" s="242"/>
      <c r="AI52" s="242"/>
      <c r="AJ52" s="242"/>
      <c r="AK52" s="242"/>
      <c r="AL52" s="242"/>
      <c r="AM52" s="242"/>
      <c r="AN52" s="242"/>
      <c r="AO52" s="242"/>
      <c r="AP52" s="242"/>
      <c r="AQ52" s="242"/>
      <c r="AR52" s="242"/>
      <c r="AS52" s="242"/>
      <c r="AT52" s="242"/>
      <c r="AU52" s="241"/>
      <c r="AV52" s="58"/>
      <c r="AZ52" s="265"/>
    </row>
    <row r="53" spans="2:52" ht="47.25">
      <c r="B53" s="351"/>
      <c r="F53" s="72"/>
      <c r="G53" s="276" t="s">
        <v>312</v>
      </c>
      <c r="H53" s="82" t="s">
        <v>783</v>
      </c>
      <c r="I53" s="294" t="s">
        <v>790</v>
      </c>
      <c r="J53" s="268">
        <v>2020</v>
      </c>
      <c r="K53" s="268">
        <v>2029</v>
      </c>
      <c r="L53" s="273" t="s">
        <v>774</v>
      </c>
      <c r="M53" s="273" t="s">
        <v>774</v>
      </c>
      <c r="N53" s="273" t="s">
        <v>774</v>
      </c>
      <c r="O53" s="242">
        <v>0</v>
      </c>
      <c r="P53" s="242">
        <v>0</v>
      </c>
      <c r="Q53" s="242">
        <v>0</v>
      </c>
      <c r="R53" s="242">
        <v>0</v>
      </c>
      <c r="S53" s="242"/>
      <c r="T53" s="240">
        <f t="shared" si="19"/>
        <v>0</v>
      </c>
      <c r="U53" s="240">
        <f t="shared" si="20"/>
        <v>0</v>
      </c>
      <c r="V53" s="240">
        <f t="shared" si="20"/>
        <v>0</v>
      </c>
      <c r="W53" s="240">
        <f t="shared" si="21"/>
        <v>0</v>
      </c>
      <c r="X53" s="240">
        <f t="shared" si="21"/>
        <v>0</v>
      </c>
      <c r="Y53" s="242">
        <v>0</v>
      </c>
      <c r="Z53" s="242">
        <v>0</v>
      </c>
      <c r="AA53" s="242"/>
      <c r="AB53" s="242"/>
      <c r="AC53" s="242"/>
      <c r="AD53" s="242"/>
      <c r="AE53" s="242"/>
      <c r="AF53" s="242"/>
      <c r="AG53" s="242"/>
      <c r="AH53" s="242"/>
      <c r="AI53" s="242"/>
      <c r="AJ53" s="242"/>
      <c r="AK53" s="242"/>
      <c r="AL53" s="242"/>
      <c r="AM53" s="242"/>
      <c r="AN53" s="242"/>
      <c r="AO53" s="242"/>
      <c r="AP53" s="242"/>
      <c r="AQ53" s="242"/>
      <c r="AR53" s="242"/>
      <c r="AS53" s="242"/>
      <c r="AT53" s="242"/>
      <c r="AU53" s="241"/>
      <c r="AV53" s="58"/>
      <c r="AZ53" s="265"/>
    </row>
    <row r="54" spans="2:52" ht="63">
      <c r="B54" s="351"/>
      <c r="F54" s="72"/>
      <c r="G54" s="276" t="s">
        <v>312</v>
      </c>
      <c r="H54" s="82" t="s">
        <v>784</v>
      </c>
      <c r="I54" s="295" t="s">
        <v>791</v>
      </c>
      <c r="J54" s="268">
        <v>2020</v>
      </c>
      <c r="K54" s="268">
        <v>2029</v>
      </c>
      <c r="L54" s="273" t="s">
        <v>774</v>
      </c>
      <c r="M54" s="273" t="s">
        <v>774</v>
      </c>
      <c r="N54" s="273" t="s">
        <v>774</v>
      </c>
      <c r="O54" s="242">
        <v>0</v>
      </c>
      <c r="P54" s="242">
        <v>0</v>
      </c>
      <c r="Q54" s="242">
        <v>0</v>
      </c>
      <c r="R54" s="242">
        <v>0</v>
      </c>
      <c r="S54" s="242"/>
      <c r="T54" s="240">
        <f t="shared" si="19"/>
        <v>0</v>
      </c>
      <c r="U54" s="240">
        <f t="shared" si="20"/>
        <v>0</v>
      </c>
      <c r="V54" s="240">
        <f t="shared" si="20"/>
        <v>0</v>
      </c>
      <c r="W54" s="240">
        <f t="shared" si="21"/>
        <v>0</v>
      </c>
      <c r="X54" s="240">
        <f t="shared" si="21"/>
        <v>0</v>
      </c>
      <c r="Y54" s="242">
        <v>0</v>
      </c>
      <c r="Z54" s="242">
        <v>0</v>
      </c>
      <c r="AA54" s="242"/>
      <c r="AB54" s="242"/>
      <c r="AC54" s="242"/>
      <c r="AD54" s="242"/>
      <c r="AE54" s="242"/>
      <c r="AF54" s="242"/>
      <c r="AG54" s="242"/>
      <c r="AH54" s="242"/>
      <c r="AI54" s="242"/>
      <c r="AJ54" s="242"/>
      <c r="AK54" s="242"/>
      <c r="AL54" s="242"/>
      <c r="AM54" s="242"/>
      <c r="AN54" s="242"/>
      <c r="AO54" s="242"/>
      <c r="AP54" s="242"/>
      <c r="AQ54" s="242"/>
      <c r="AR54" s="242"/>
      <c r="AS54" s="242"/>
      <c r="AT54" s="242"/>
      <c r="AU54" s="241"/>
      <c r="AV54" s="58"/>
      <c r="AZ54" s="265"/>
    </row>
    <row r="55" spans="1:52" ht="18.75">
      <c r="A55" s="275"/>
      <c r="B55" s="351"/>
      <c r="E55" s="53"/>
      <c r="G55" s="77"/>
      <c r="H55" s="333" t="s">
        <v>226</v>
      </c>
      <c r="I55" s="334"/>
      <c r="J55" s="165"/>
      <c r="K55" s="165"/>
      <c r="L55" s="212"/>
      <c r="M55" s="212"/>
      <c r="N55" s="212"/>
      <c r="O55" s="213"/>
      <c r="P55" s="213"/>
      <c r="Q55" s="213"/>
      <c r="R55" s="213"/>
      <c r="S55" s="213"/>
      <c r="T55" s="213"/>
      <c r="U55" s="213"/>
      <c r="V55" s="213"/>
      <c r="W55" s="213"/>
      <c r="X55" s="213"/>
      <c r="Y55" s="213"/>
      <c r="Z55" s="213"/>
      <c r="AA55" s="214"/>
      <c r="AB55" s="109"/>
      <c r="AV55" s="58"/>
      <c r="AZ55" s="265"/>
    </row>
    <row r="56" spans="7:48" ht="11.25" hidden="1">
      <c r="G56" s="77"/>
      <c r="H56" s="138" t="s">
        <v>226</v>
      </c>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139"/>
      <c r="AP56" s="139"/>
      <c r="AQ56" s="139"/>
      <c r="AR56" s="139"/>
      <c r="AS56" s="139"/>
      <c r="AT56" s="139"/>
      <c r="AU56" s="140"/>
      <c r="AV56" s="77"/>
    </row>
    <row r="57" spans="7:48" ht="11.25">
      <c r="G57" s="77"/>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7"/>
    </row>
    <row r="58" spans="7:48" ht="15" customHeight="1">
      <c r="G58" s="77"/>
      <c r="H58" s="65"/>
      <c r="I58" s="243" t="s">
        <v>251</v>
      </c>
      <c r="J58" s="65"/>
      <c r="K58" s="65"/>
      <c r="L58" s="65"/>
      <c r="M58" s="65"/>
      <c r="N58" s="65"/>
      <c r="O58" s="65"/>
      <c r="P58" s="65"/>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7"/>
    </row>
    <row r="59" spans="7:48" s="64" customFormat="1" ht="15" customHeight="1">
      <c r="G59" s="76"/>
      <c r="H59" s="65"/>
      <c r="I59" s="67" t="s">
        <v>364</v>
      </c>
      <c r="J59" s="70"/>
      <c r="K59" s="70"/>
      <c r="L59" s="70"/>
      <c r="M59" s="70"/>
      <c r="N59" s="70"/>
      <c r="O59" s="70"/>
      <c r="P59" s="70"/>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76"/>
    </row>
    <row r="60" spans="7:48" s="64" customFormat="1" ht="15" customHeight="1">
      <c r="G60" s="76"/>
      <c r="H60" s="65"/>
      <c r="I60" s="71" t="s">
        <v>362</v>
      </c>
      <c r="J60" s="70"/>
      <c r="K60" s="70"/>
      <c r="L60" s="70"/>
      <c r="M60" s="70"/>
      <c r="N60" s="70"/>
      <c r="O60" s="70"/>
      <c r="P60" s="70"/>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76"/>
    </row>
    <row r="61" spans="7:48" s="64" customFormat="1" ht="15" customHeight="1">
      <c r="G61" s="76"/>
      <c r="H61" s="65"/>
      <c r="I61" s="69" t="s">
        <v>363</v>
      </c>
      <c r="J61" s="66"/>
      <c r="K61" s="66"/>
      <c r="L61" s="66"/>
      <c r="M61" s="66"/>
      <c r="N61" s="66"/>
      <c r="O61" s="66"/>
      <c r="P61" s="66"/>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76"/>
    </row>
  </sheetData>
  <sheetProtection algorithmName="SHA-512" hashValue="HAPdKWhcmp1GNW1s4qMfas/WHLgzmaRYTRNT4EQMTaqaSQKFEiDt5CIrvsk0JVs83InSH03EjOIoCysant0Lmg==" saltValue="B3mzRSYFZKinaIkFcJOggA==" spinCount="100000" sheet="1" objects="1" scenarios="1" formatColumns="0" formatRows="0" autoFilter="0"/>
  <mergeCells count="35">
    <mergeCell ref="L9:L11"/>
    <mergeCell ref="H6:AU6"/>
    <mergeCell ref="H8:H11"/>
    <mergeCell ref="I8:I11"/>
    <mergeCell ref="J8:K8"/>
    <mergeCell ref="K9:K11"/>
    <mergeCell ref="J9:J11"/>
    <mergeCell ref="L8:N8"/>
    <mergeCell ref="O8:P10"/>
    <mergeCell ref="AU8:AU11"/>
    <mergeCell ref="AS9:AT10"/>
    <mergeCell ref="Q8:AT8"/>
    <mergeCell ref="M9:M11"/>
    <mergeCell ref="N9:N11"/>
    <mergeCell ref="AO9:AP10"/>
    <mergeCell ref="AQ9:AR10"/>
    <mergeCell ref="AM9:AN10"/>
    <mergeCell ref="AE10:AF10"/>
    <mergeCell ref="AG10:AH10"/>
    <mergeCell ref="Q9:T10"/>
    <mergeCell ref="U9:V10"/>
    <mergeCell ref="W9:AH9"/>
    <mergeCell ref="AI9:AJ10"/>
    <mergeCell ref="W10:X10"/>
    <mergeCell ref="Y10:Z10"/>
    <mergeCell ref="AA10:AB10"/>
    <mergeCell ref="AC10:AD10"/>
    <mergeCell ref="AK9:AL10"/>
    <mergeCell ref="B22:B55"/>
    <mergeCell ref="H26:I26"/>
    <mergeCell ref="H36:I36"/>
    <mergeCell ref="H39:I39"/>
    <mergeCell ref="H42:I42"/>
    <mergeCell ref="H45:I45"/>
    <mergeCell ref="H55:I55"/>
  </mergeCells>
  <dataValidations count="5">
    <dataValidation type="textLength" operator="lessThanOrEqual" allowBlank="1" showInputMessage="1" showErrorMessage="1" errorTitle="Ошибка" error="Допускается ввод не более 900 символов!" sqref="AU14:AU20 AU23:AU41 I25 I29:I35 AA42 AU43:AU44 AA45 AU46:AU54 I48:I54 AA55">
      <formula1>900</formula1>
    </dataValidation>
    <dataValidation allowBlank="1" showInputMessage="1" showErrorMessage="1" prompt="по двойному клику" sqref="H26:I26 H36:I36 H39:I39 H42:I42 H45:I45 H55:I55"/>
    <dataValidation type="whole" allowBlank="1" showInputMessage="1" showErrorMessage="1" prompt="Введите значение в формате ГГГГ" error="Введите значение в формате ГГГГ" sqref="J25:K25 J29:K35 J48:K54">
      <formula1>1900</formula1>
      <formula2>2200</formula2>
    </dataValidation>
    <dataValidation type="decimal" allowBlank="1" showErrorMessage="1" errorTitle="Ошибка" error="Допускается ввод только неотрицательных чисел!" sqref="O25:S25 Y25:AT25 O29:S35 Y29:AT35 O48:S54 Y48:AT54">
      <formula1>0</formula1>
      <formula2>9.99999999999999E+23</formula2>
    </dataValidation>
    <dataValidation allowBlank="1" showInputMessage="1" prompt="по двойному клику" sqref="G25 G29:G35 G48:G54"/>
  </dataValidations>
  <hyperlinks>
    <hyperlink ref="I58" location="'CO1'!$I$34" tooltip="Скрыть примечания" display="Скрыть примечания"/>
  </hyperlinks>
  <pageMargins left="0.748031496062992" right="0.748031496062992" top="0.984251968503937" bottom="0.984251968503937" header="0.511811023622047" footer="0.511811023622047"/>
  <pageSetup orientation="landscape" paperSize="9" scale="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40</vt:i4>
      </vt:variant>
    </vt:vector>
  </HeadingPairs>
  <TitlesOfParts>
    <vt:vector size="40" baseType="lpstr">
      <vt:lpstr>mod_01</vt:lpstr>
      <vt:lpstr>mod_Load</vt:lpstr>
      <vt:lpstr>Инструкция</vt:lpstr>
      <vt:lpstr>Лог обновления</vt:lpstr>
      <vt:lpstr>Титульный</vt:lpstr>
      <vt:lpstr>Справочники</vt:lpstr>
      <vt:lpstr>Загрузка данных</vt:lpstr>
      <vt:lpstr>Свод</vt:lpstr>
      <vt:lpstr>CO1</vt:lpstr>
      <vt:lpstr>CO2</vt:lpstr>
      <vt:lpstr>Комментарии</vt:lpstr>
      <vt:lpstr>Проверка</vt:lpstr>
      <vt:lpstr>et_union</vt:lpstr>
      <vt:lpstr>TEHSHEET</vt:lpstr>
      <vt:lpstr>modProv</vt:lpstr>
      <vt:lpstr>modfrmReestr</vt:lpstr>
      <vt:lpstr>modfrmMultiAdd</vt:lpstr>
      <vt:lpstr>Проверка_back</vt:lpstr>
      <vt:lpstr>modfrmMonthYearChoose</vt:lpstr>
      <vt:lpstr>AllSheetsInThisWorkbook</vt:lpstr>
      <vt:lpstr>modfrmDateChoose</vt:lpstr>
      <vt:lpstr>modfrmCheckUpdates</vt:lpstr>
      <vt:lpstr>mod_Coms</vt:lpstr>
      <vt:lpstr>modUpdTemplMain</vt:lpstr>
      <vt:lpstr>REESTR_MO</vt:lpstr>
      <vt:lpstr>REESTR_FILTERED</vt:lpstr>
      <vt:lpstr>REESTR_ORG</vt:lpstr>
      <vt:lpstr>modCommandButton</vt:lpstr>
      <vt:lpstr>modInfo</vt:lpstr>
      <vt:lpstr>modServiceModule</vt:lpstr>
      <vt:lpstr>modInstruction</vt:lpstr>
      <vt:lpstr>mod_wb</vt:lpstr>
      <vt:lpstr>mod_Tit</vt:lpstr>
      <vt:lpstr>mod_00</vt:lpstr>
      <vt:lpstr>mod_04</vt:lpstr>
      <vt:lpstr>mod_03</vt:lpstr>
      <vt:lpstr>mod_02</vt:lpstr>
      <vt:lpstr>et_union_v</vt:lpstr>
      <vt:lpstr>modfrmDoubleVal</vt:lpstr>
      <vt:lpstr>REESTR_ORG_EE</vt:lpstr>
    </vt:vector>
  </TitlesOfParts>
  <Template/>
  <Manager/>
  <Company>ФАС России</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Мониторинг инвестиционных программ субъектов Российской Федерации по сетевым организациям (ежеквартальный)</dc:title>
  <dc:subject>Мониторинг инвестиционных программ субъектов Российской Федерации по сетевым организациям (ежеквартальный)</dc:subject>
  <dc:creator>--</dc:creator>
  <cp:keywords/>
  <dc:description/>
  <cp:lastModifiedBy>User</cp:lastModifiedBy>
  <cp:lastPrinted>2026-05-13T10:10:58Z</cp:lastPrinted>
  <dcterms:created xsi:type="dcterms:W3CDTF">2004-05-21T07:18:45Z</dcterms:created>
  <dcterms:modified xsi:type="dcterms:W3CDTF">2026-05-13T14:13:01Z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RMSEM">
    <vt:bool>true</vt:bool>
  </property>
  <property fmtid="{D5CDD505-2E9C-101B-9397-08002B2CF9AE}" pid="3" name="EditTemplate">
    <vt:bool>true</vt:bool>
  </property>
  <property fmtid="{D5CDD505-2E9C-101B-9397-08002B2CF9AE}" pid="4" name="Version">
    <vt:lpwstr>NET.INV.2023</vt:lpwstr>
  </property>
  <property fmtid="{D5CDD505-2E9C-101B-9397-08002B2CF9AE}" pid="5" name="UserComments">
    <vt:lpwstr/>
  </property>
  <property fmtid="{D5CDD505-2E9C-101B-9397-08002B2CF9AE}" pid="6" name="PeriodLength">
    <vt:lpwstr/>
  </property>
  <property fmtid="{D5CDD505-2E9C-101B-9397-08002B2CF9AE}" pid="7" name="XsltDocFilePath">
    <vt:lpwstr/>
  </property>
  <property fmtid="{D5CDD505-2E9C-101B-9397-08002B2CF9AE}" pid="8" name="XslViewFilePath">
    <vt:lpwstr/>
  </property>
  <property fmtid="{D5CDD505-2E9C-101B-9397-08002B2CF9AE}" pid="9" name="RootDocFilePath">
    <vt:lpwstr/>
  </property>
  <property fmtid="{D5CDD505-2E9C-101B-9397-08002B2CF9AE}" pid="10" name="HtmlTempFilePath">
    <vt:lpwstr/>
  </property>
  <property fmtid="{D5CDD505-2E9C-101B-9397-08002B2CF9AE}" pid="11" name="Validate">
    <vt:lpwstr>#REFERENCEDDATA#\GRESv.xsl</vt:lpwstr>
  </property>
  <property fmtid="{D5CDD505-2E9C-101B-9397-08002B2CF9AE}" pid="12" name="entityid">
    <vt:lpwstr/>
  </property>
  <property fmtid="{D5CDD505-2E9C-101B-9397-08002B2CF9AE}" pid="13" name="keywords">
    <vt:lpwstr/>
  </property>
  <property fmtid="{D5CDD505-2E9C-101B-9397-08002B2CF9AE}" pid="14" name="Status">
    <vt:lpwstr>2</vt:lpwstr>
  </property>
  <property fmtid="{D5CDD505-2E9C-101B-9397-08002B2CF9AE}" pid="15" name="Period">
    <vt:lpwstr>2007</vt:lpwstr>
  </property>
  <property fmtid="{D5CDD505-2E9C-101B-9397-08002B2CF9AE}" pid="16" name="PROP1">
    <vt:lpwstr>1</vt:lpwstr>
  </property>
  <property fmtid="{D5CDD505-2E9C-101B-9397-08002B2CF9AE}" pid="17" name="PROP2">
    <vt:lpwstr>5</vt:lpwstr>
  </property>
  <property fmtid="{D5CDD505-2E9C-101B-9397-08002B2CF9AE}" pid="18" name="CurrentVersion">
    <vt:lpwstr>1.0.4</vt:lpwstr>
  </property>
  <property fmtid="{D5CDD505-2E9C-101B-9397-08002B2CF9AE}" pid="19" name="XMLTempFilePath">
    <vt:lpwstr/>
  </property>
  <property fmtid="{D5CDD505-2E9C-101B-9397-08002B2CF9AE}" pid="20" name="TemplateOperationMode">
    <vt:i4>3</vt:i4>
  </property>
  <property fmtid="{D5CDD505-2E9C-101B-9397-08002B2CF9AE}" pid="21" name="Periodicity">
    <vt:lpwstr>QUAR</vt:lpwstr>
  </property>
  <property fmtid="{D5CDD505-2E9C-101B-9397-08002B2CF9AE}" pid="22" name="TypePlanning">
    <vt:lpwstr>FACT</vt:lpwstr>
  </property>
  <property fmtid="{D5CDD505-2E9C-101B-9397-08002B2CF9AE}" pid="23" name="ProtectBook">
    <vt:i4>0</vt:i4>
  </property>
</Properties>
</file>